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ec33595c2a6e37/Desktop/Turniere2026ULNord/"/>
    </mc:Choice>
  </mc:AlternateContent>
  <xr:revisionPtr revIDLastSave="0" documentId="8_{F8AEA115-5CD9-4AFB-8555-B35DE265519F}" xr6:coauthVersionLast="47" xr6:coauthVersionMax="47" xr10:uidLastSave="{00000000-0000-0000-0000-000000000000}"/>
  <bookViews>
    <workbookView xWindow="-110" yWindow="-110" windowWidth="19420" windowHeight="10420" tabRatio="796" activeTab="6" xr2:uid="{00000000-000D-0000-FFFF-FFFF00000000}"/>
  </bookViews>
  <sheets>
    <sheet name="Termine" sheetId="43" r:id="rId1"/>
    <sheet name="mannschaften" sheetId="28" r:id="rId2"/>
    <sheet name="spiegeln" sheetId="9" r:id="rId3"/>
    <sheet name="a7" sheetId="31" r:id="rId4"/>
    <sheet name="e7" sheetId="39" r:id="rId5"/>
    <sheet name="a8" sheetId="32" r:id="rId6"/>
    <sheet name="e8" sheetId="37" r:id="rId7"/>
    <sheet name="e9" sheetId="38" r:id="rId8"/>
    <sheet name="a9" sheetId="33" r:id="rId9"/>
    <sheet name="e9 (3)" sheetId="54" r:id="rId10"/>
    <sheet name="e9 (2)" sheetId="52" r:id="rId11"/>
    <sheet name="a9 (3)" sheetId="53" r:id="rId12"/>
    <sheet name="a9 (2)" sheetId="51" r:id="rId13"/>
    <sheet name="a10" sheetId="34" r:id="rId14"/>
    <sheet name="e10" sheetId="40" r:id="rId15"/>
    <sheet name="a11" sheetId="35" r:id="rId16"/>
    <sheet name="e11" sheetId="41" r:id="rId17"/>
    <sheet name="a12" sheetId="36" r:id="rId18"/>
    <sheet name="e12" sheetId="42" r:id="rId19"/>
    <sheet name="a13" sheetId="1" r:id="rId20"/>
    <sheet name="e13" sheetId="12" r:id="rId21"/>
    <sheet name="a14" sheetId="44" r:id="rId22"/>
    <sheet name="e14" sheetId="45" r:id="rId23"/>
    <sheet name="a15" sheetId="46" r:id="rId24"/>
    <sheet name="e15" sheetId="47" r:id="rId25"/>
    <sheet name="a16" sheetId="48" r:id="rId26"/>
    <sheet name="e16" sheetId="49" r:id="rId27"/>
    <sheet name="Tabelle1" sheetId="27" r:id="rId28"/>
    <sheet name="Tabelle2" sheetId="50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______Ibm01">#REF!</definedName>
    <definedName name="_______Ibm01">#REF!</definedName>
    <definedName name="______Ibm01">#REF!</definedName>
    <definedName name="_____Ibm01">#REF!</definedName>
    <definedName name="____Ibm01">#REF!</definedName>
    <definedName name="___Ibm01">#REF!</definedName>
    <definedName name="__Ibm01">#REF!</definedName>
    <definedName name="__trzu">"#ref!"</definedName>
    <definedName name="__xlnm._FilterDatabase" localSheetId="3">'a7'!#REF!</definedName>
    <definedName name="__xlnm._FilterDatabase" localSheetId="5">'a8'!#REF!</definedName>
    <definedName name="__xlnm._FilterDatabase" localSheetId="8">'a9'!#REF!</definedName>
    <definedName name="__xlnm._FilterDatabase" localSheetId="12">'a9 (2)'!#REF!</definedName>
    <definedName name="__xlnm._FilterDatabase" localSheetId="11">'a9 (3)'!#REF!</definedName>
    <definedName name="_aus12">'[1]auswertung1 (2)'!$S$9</definedName>
    <definedName name="_fett">"#ref!"</definedName>
    <definedName name="_Ibm01" localSheetId="13">#REF!</definedName>
    <definedName name="_Ibm01" localSheetId="15">#REF!</definedName>
    <definedName name="_Ibm01" localSheetId="17">#REF!</definedName>
    <definedName name="_Ibm01" localSheetId="8">#REF!</definedName>
    <definedName name="_Ibm01" localSheetId="12">#REF!</definedName>
    <definedName name="_Ibm01" localSheetId="11">#REF!</definedName>
    <definedName name="_Ibm01" localSheetId="14">#REF!</definedName>
    <definedName name="_Ibm01" localSheetId="16">#REF!</definedName>
    <definedName name="_Ibm01" localSheetId="18">#REF!</definedName>
    <definedName name="_Ibm01" localSheetId="7">#REF!</definedName>
    <definedName name="_Ibm01" localSheetId="10">#REF!</definedName>
    <definedName name="_Ibm01" localSheetId="9">#REF!</definedName>
    <definedName name="_Ibm01" localSheetId="1">#REF!</definedName>
    <definedName name="_Ibm01">"#ref!"</definedName>
    <definedName name="_ibm02">"#ref!"</definedName>
    <definedName name="_leo2">[2]a11!#REF!</definedName>
    <definedName name="alt11.1">[3]a11!#REF!</definedName>
    <definedName name="alt11.10">[3]a11!#REF!</definedName>
    <definedName name="alt11.11">[3]a11!#REF!</definedName>
    <definedName name="alt11.2">[3]a11!#REF!</definedName>
    <definedName name="alt11.3">[3]a11!#REF!</definedName>
    <definedName name="alt11.4">[3]a11!#REF!</definedName>
    <definedName name="alt11.5">[3]a11!#REF!</definedName>
    <definedName name="alt11.6">[3]a11!#REF!</definedName>
    <definedName name="alt11.7">[3]a11!#REF!</definedName>
    <definedName name="alt11.8">[3]a11!#REF!</definedName>
    <definedName name="alt11.9">[3]a11!#REF!</definedName>
    <definedName name="alt11_1" localSheetId="13">[4]a11!#REF!</definedName>
    <definedName name="alt11_1" localSheetId="15">[5]a11!#REF!</definedName>
    <definedName name="alt11_1" localSheetId="17">[4]a11!#REF!</definedName>
    <definedName name="alt11_1" localSheetId="8">[6]a11!#REF!</definedName>
    <definedName name="alt11_1" localSheetId="12">[6]a11!#REF!</definedName>
    <definedName name="alt11_1" localSheetId="11">[6]a11!#REF!</definedName>
    <definedName name="alt11_1" localSheetId="14">[4]a11!#REF!</definedName>
    <definedName name="alt11_1" localSheetId="16">[5]a11!#REF!</definedName>
    <definedName name="alt11_1" localSheetId="18">[4]a11!#REF!</definedName>
    <definedName name="alt11_1" localSheetId="7">[6]a11!#REF!</definedName>
    <definedName name="alt11_1" localSheetId="10">[6]a11!#REF!</definedName>
    <definedName name="alt11_1" localSheetId="9">[6]a11!#REF!</definedName>
    <definedName name="alt11_1" localSheetId="1">[7]a11!#REF!</definedName>
    <definedName name="alt11_1">[8]a11!#REF!</definedName>
    <definedName name="alt11_10" localSheetId="13">[4]a11!#REF!</definedName>
    <definedName name="alt11_10" localSheetId="15">[5]a11!#REF!</definedName>
    <definedName name="alt11_10" localSheetId="17">[4]a11!#REF!</definedName>
    <definedName name="alt11_10" localSheetId="8">[6]a11!#REF!</definedName>
    <definedName name="alt11_10" localSheetId="12">[6]a11!#REF!</definedName>
    <definedName name="alt11_10" localSheetId="11">[6]a11!#REF!</definedName>
    <definedName name="alt11_10" localSheetId="14">[4]a11!#REF!</definedName>
    <definedName name="alt11_10" localSheetId="16">[5]a11!#REF!</definedName>
    <definedName name="alt11_10" localSheetId="18">[4]a11!#REF!</definedName>
    <definedName name="alt11_10" localSheetId="7">[6]a11!#REF!</definedName>
    <definedName name="alt11_10" localSheetId="10">[6]a11!#REF!</definedName>
    <definedName name="alt11_10" localSheetId="9">[6]a11!#REF!</definedName>
    <definedName name="alt11_10" localSheetId="1">[7]a11!#REF!</definedName>
    <definedName name="alt11_10">[8]a11!#REF!</definedName>
    <definedName name="alt11_11" localSheetId="13">[4]a11!#REF!</definedName>
    <definedName name="alt11_11" localSheetId="15">[5]a11!#REF!</definedName>
    <definedName name="alt11_11" localSheetId="17">[4]a11!#REF!</definedName>
    <definedName name="alt11_11" localSheetId="8">[6]a11!#REF!</definedName>
    <definedName name="alt11_11" localSheetId="12">[6]a11!#REF!</definedName>
    <definedName name="alt11_11" localSheetId="11">[6]a11!#REF!</definedName>
    <definedName name="alt11_11" localSheetId="14">[4]a11!#REF!</definedName>
    <definedName name="alt11_11" localSheetId="16">[5]a11!#REF!</definedName>
    <definedName name="alt11_11" localSheetId="18">[4]a11!#REF!</definedName>
    <definedName name="alt11_11" localSheetId="7">[6]a11!#REF!</definedName>
    <definedName name="alt11_11" localSheetId="10">[6]a11!#REF!</definedName>
    <definedName name="alt11_11" localSheetId="9">[6]a11!#REF!</definedName>
    <definedName name="alt11_11" localSheetId="1">[7]a11!#REF!</definedName>
    <definedName name="alt11_11">[8]a11!#REF!</definedName>
    <definedName name="alt11_2" localSheetId="13">[4]a11!#REF!</definedName>
    <definedName name="alt11_2" localSheetId="15">[5]a11!#REF!</definedName>
    <definedName name="alt11_2" localSheetId="17">[4]a11!#REF!</definedName>
    <definedName name="alt11_2" localSheetId="8">[6]a11!#REF!</definedName>
    <definedName name="alt11_2" localSheetId="12">[6]a11!#REF!</definedName>
    <definedName name="alt11_2" localSheetId="11">[6]a11!#REF!</definedName>
    <definedName name="alt11_2" localSheetId="14">[4]a11!#REF!</definedName>
    <definedName name="alt11_2" localSheetId="16">[5]a11!#REF!</definedName>
    <definedName name="alt11_2" localSheetId="18">[4]a11!#REF!</definedName>
    <definedName name="alt11_2" localSheetId="7">[6]a11!#REF!</definedName>
    <definedName name="alt11_2" localSheetId="10">[6]a11!#REF!</definedName>
    <definedName name="alt11_2" localSheetId="9">[6]a11!#REF!</definedName>
    <definedName name="alt11_2" localSheetId="1">[7]a11!#REF!</definedName>
    <definedName name="alt11_2">[8]a11!#REF!</definedName>
    <definedName name="alt11_3" localSheetId="13">[4]a11!#REF!</definedName>
    <definedName name="alt11_3" localSheetId="15">[5]a11!#REF!</definedName>
    <definedName name="alt11_3" localSheetId="17">[4]a11!#REF!</definedName>
    <definedName name="alt11_3" localSheetId="8">[6]a11!#REF!</definedName>
    <definedName name="alt11_3" localSheetId="12">[6]a11!#REF!</definedName>
    <definedName name="alt11_3" localSheetId="11">[6]a11!#REF!</definedName>
    <definedName name="alt11_3" localSheetId="14">[4]a11!#REF!</definedName>
    <definedName name="alt11_3" localSheetId="16">[5]a11!#REF!</definedName>
    <definedName name="alt11_3" localSheetId="18">[4]a11!#REF!</definedName>
    <definedName name="alt11_3" localSheetId="7">[6]a11!#REF!</definedName>
    <definedName name="alt11_3" localSheetId="10">[6]a11!#REF!</definedName>
    <definedName name="alt11_3" localSheetId="9">[6]a11!#REF!</definedName>
    <definedName name="alt11_3" localSheetId="1">[7]a11!#REF!</definedName>
    <definedName name="alt11_3">[8]a11!#REF!</definedName>
    <definedName name="alt11_4" localSheetId="13">[4]a11!#REF!</definedName>
    <definedName name="alt11_4" localSheetId="15">[5]a11!#REF!</definedName>
    <definedName name="alt11_4" localSheetId="17">[4]a11!#REF!</definedName>
    <definedName name="alt11_4" localSheetId="8">[6]a11!#REF!</definedName>
    <definedName name="alt11_4" localSheetId="12">[6]a11!#REF!</definedName>
    <definedName name="alt11_4" localSheetId="11">[6]a11!#REF!</definedName>
    <definedName name="alt11_4" localSheetId="14">[4]a11!#REF!</definedName>
    <definedName name="alt11_4" localSheetId="16">[5]a11!#REF!</definedName>
    <definedName name="alt11_4" localSheetId="18">[4]a11!#REF!</definedName>
    <definedName name="alt11_4" localSheetId="7">[6]a11!#REF!</definedName>
    <definedName name="alt11_4" localSheetId="10">[6]a11!#REF!</definedName>
    <definedName name="alt11_4" localSheetId="9">[6]a11!#REF!</definedName>
    <definedName name="alt11_4" localSheetId="1">[7]a11!#REF!</definedName>
    <definedName name="alt11_4">[8]a11!#REF!</definedName>
    <definedName name="alt11_5" localSheetId="13">[4]a11!#REF!</definedName>
    <definedName name="alt11_5" localSheetId="15">[5]a11!#REF!</definedName>
    <definedName name="alt11_5" localSheetId="17">[4]a11!#REF!</definedName>
    <definedName name="alt11_5" localSheetId="8">[6]a11!#REF!</definedName>
    <definedName name="alt11_5" localSheetId="12">[6]a11!#REF!</definedName>
    <definedName name="alt11_5" localSheetId="11">[6]a11!#REF!</definedName>
    <definedName name="alt11_5" localSheetId="14">[4]a11!#REF!</definedName>
    <definedName name="alt11_5" localSheetId="16">[5]a11!#REF!</definedName>
    <definedName name="alt11_5" localSheetId="18">[4]a11!#REF!</definedName>
    <definedName name="alt11_5" localSheetId="7">[6]a11!#REF!</definedName>
    <definedName name="alt11_5" localSheetId="10">[6]a11!#REF!</definedName>
    <definedName name="alt11_5" localSheetId="9">[6]a11!#REF!</definedName>
    <definedName name="alt11_5" localSheetId="1">[7]a11!#REF!</definedName>
    <definedName name="alt11_5">[8]a11!#REF!</definedName>
    <definedName name="alt11_6" localSheetId="13">[4]a11!#REF!</definedName>
    <definedName name="alt11_6" localSheetId="15">[5]a11!#REF!</definedName>
    <definedName name="alt11_6" localSheetId="17">[4]a11!#REF!</definedName>
    <definedName name="alt11_6" localSheetId="8">[6]a11!#REF!</definedName>
    <definedName name="alt11_6" localSheetId="12">[6]a11!#REF!</definedName>
    <definedName name="alt11_6" localSheetId="11">[6]a11!#REF!</definedName>
    <definedName name="alt11_6" localSheetId="14">[4]a11!#REF!</definedName>
    <definedName name="alt11_6" localSheetId="16">[5]a11!#REF!</definedName>
    <definedName name="alt11_6" localSheetId="18">[4]a11!#REF!</definedName>
    <definedName name="alt11_6" localSheetId="7">[6]a11!#REF!</definedName>
    <definedName name="alt11_6" localSheetId="10">[6]a11!#REF!</definedName>
    <definedName name="alt11_6" localSheetId="9">[6]a11!#REF!</definedName>
    <definedName name="alt11_6" localSheetId="1">[7]a11!#REF!</definedName>
    <definedName name="alt11_6">[8]a11!#REF!</definedName>
    <definedName name="alt11_7" localSheetId="13">[4]a11!#REF!</definedName>
    <definedName name="alt11_7" localSheetId="15">[5]a11!#REF!</definedName>
    <definedName name="alt11_7" localSheetId="17">[4]a11!#REF!</definedName>
    <definedName name="alt11_7" localSheetId="8">[6]a11!#REF!</definedName>
    <definedName name="alt11_7" localSheetId="12">[6]a11!#REF!</definedName>
    <definedName name="alt11_7" localSheetId="11">[6]a11!#REF!</definedName>
    <definedName name="alt11_7" localSheetId="14">[4]a11!#REF!</definedName>
    <definedName name="alt11_7" localSheetId="16">[5]a11!#REF!</definedName>
    <definedName name="alt11_7" localSheetId="18">[4]a11!#REF!</definedName>
    <definedName name="alt11_7" localSheetId="7">[6]a11!#REF!</definedName>
    <definedName name="alt11_7" localSheetId="10">[6]a11!#REF!</definedName>
    <definedName name="alt11_7" localSheetId="9">[6]a11!#REF!</definedName>
    <definedName name="alt11_7" localSheetId="1">[7]a11!#REF!</definedName>
    <definedName name="alt11_7">[8]a11!#REF!</definedName>
    <definedName name="alt11_8" localSheetId="13">[4]a11!#REF!</definedName>
    <definedName name="alt11_8" localSheetId="15">[5]a11!#REF!</definedName>
    <definedName name="alt11_8" localSheetId="17">[4]a11!#REF!</definedName>
    <definedName name="alt11_8" localSheetId="8">[6]a11!#REF!</definedName>
    <definedName name="alt11_8" localSheetId="12">[6]a11!#REF!</definedName>
    <definedName name="alt11_8" localSheetId="11">[6]a11!#REF!</definedName>
    <definedName name="alt11_8" localSheetId="14">[4]a11!#REF!</definedName>
    <definedName name="alt11_8" localSheetId="16">[5]a11!#REF!</definedName>
    <definedName name="alt11_8" localSheetId="18">[4]a11!#REF!</definedName>
    <definedName name="alt11_8" localSheetId="7">[6]a11!#REF!</definedName>
    <definedName name="alt11_8" localSheetId="10">[6]a11!#REF!</definedName>
    <definedName name="alt11_8" localSheetId="9">[6]a11!#REF!</definedName>
    <definedName name="alt11_8" localSheetId="1">[7]a11!#REF!</definedName>
    <definedName name="alt11_8">[8]a11!#REF!</definedName>
    <definedName name="alt11_9" localSheetId="13">[4]a11!#REF!</definedName>
    <definedName name="alt11_9" localSheetId="15">[5]a11!#REF!</definedName>
    <definedName name="alt11_9" localSheetId="17">[4]a11!#REF!</definedName>
    <definedName name="alt11_9" localSheetId="8">[6]a11!#REF!</definedName>
    <definedName name="alt11_9" localSheetId="12">[6]a11!#REF!</definedName>
    <definedName name="alt11_9" localSheetId="11">[6]a11!#REF!</definedName>
    <definedName name="alt11_9" localSheetId="14">[4]a11!#REF!</definedName>
    <definedName name="alt11_9" localSheetId="16">[5]a11!#REF!</definedName>
    <definedName name="alt11_9" localSheetId="18">[4]a11!#REF!</definedName>
    <definedName name="alt11_9" localSheetId="7">[6]a11!#REF!</definedName>
    <definedName name="alt11_9" localSheetId="10">[6]a11!#REF!</definedName>
    <definedName name="alt11_9" localSheetId="9">[6]a11!#REF!</definedName>
    <definedName name="alt11_9" localSheetId="1">[7]a11!#REF!</definedName>
    <definedName name="alt11_9">[8]a11!#REF!</definedName>
    <definedName name="Altheim" localSheetId="13">#REF!</definedName>
    <definedName name="Altheim" localSheetId="15">"#ref!"</definedName>
    <definedName name="Altheim" localSheetId="17">#REF!</definedName>
    <definedName name="Altheim" localSheetId="3">"#ref!"</definedName>
    <definedName name="Altheim" localSheetId="5">"#ref!"</definedName>
    <definedName name="Altheim" localSheetId="8">"#ref!"</definedName>
    <definedName name="Altheim" localSheetId="12">"#ref!"</definedName>
    <definedName name="Altheim" localSheetId="11">"#ref!"</definedName>
    <definedName name="Altheim" localSheetId="14">#REF!</definedName>
    <definedName name="Altheim" localSheetId="16">"#ref!"</definedName>
    <definedName name="Altheim" localSheetId="18">#REF!</definedName>
    <definedName name="Altheim" localSheetId="4">"#ref!"</definedName>
    <definedName name="Altheim" localSheetId="6">"#ref!"</definedName>
    <definedName name="Altheim" localSheetId="7">"#ref!"</definedName>
    <definedName name="Altheim" localSheetId="10">"#ref!"</definedName>
    <definedName name="Altheim" localSheetId="9">"#ref!"</definedName>
    <definedName name="Altheim" localSheetId="1">"#ref!"</definedName>
    <definedName name="Altheim" localSheetId="0">"#ref!"</definedName>
    <definedName name="Altheim">#REF!</definedName>
    <definedName name="Altheim01" localSheetId="13">#REF!</definedName>
    <definedName name="Altheim01" localSheetId="15">"#ref!"</definedName>
    <definedName name="Altheim01" localSheetId="17">#REF!</definedName>
    <definedName name="Altheim01" localSheetId="3">"#ref!"</definedName>
    <definedName name="Altheim01" localSheetId="5">"#ref!"</definedName>
    <definedName name="Altheim01" localSheetId="8">"#ref!"</definedName>
    <definedName name="Altheim01" localSheetId="12">"#ref!"</definedName>
    <definedName name="Altheim01" localSheetId="11">"#ref!"</definedName>
    <definedName name="Altheim01" localSheetId="14">#REF!</definedName>
    <definedName name="Altheim01" localSheetId="16">"#ref!"</definedName>
    <definedName name="Altheim01" localSheetId="18">#REF!</definedName>
    <definedName name="Altheim01" localSheetId="4">"#ref!"</definedName>
    <definedName name="Altheim01" localSheetId="6">"#ref!"</definedName>
    <definedName name="Altheim01" localSheetId="7">"#ref!"</definedName>
    <definedName name="Altheim01" localSheetId="10">"#ref!"</definedName>
    <definedName name="Altheim01" localSheetId="9">"#ref!"</definedName>
    <definedName name="Altheim01" localSheetId="1">"#ref!"</definedName>
    <definedName name="Altheim01" localSheetId="0">"#ref!"</definedName>
    <definedName name="Altheim01">#REF!</definedName>
    <definedName name="altheim1">"#ref!"</definedName>
    <definedName name="Aschau">#REF!</definedName>
    <definedName name="Aschau01" localSheetId="13">#REF!</definedName>
    <definedName name="Aschau01" localSheetId="15">"#ref!"</definedName>
    <definedName name="Aschau01" localSheetId="17">#REF!</definedName>
    <definedName name="Aschau01" localSheetId="3">"#ref!"</definedName>
    <definedName name="Aschau01" localSheetId="5">"#ref!"</definedName>
    <definedName name="Aschau01" localSheetId="8">"#ref!"</definedName>
    <definedName name="Aschau01" localSheetId="12">"#ref!"</definedName>
    <definedName name="Aschau01" localSheetId="11">"#ref!"</definedName>
    <definedName name="Aschau01" localSheetId="14">#REF!</definedName>
    <definedName name="Aschau01" localSheetId="16">"#ref!"</definedName>
    <definedName name="Aschau01" localSheetId="18">#REF!</definedName>
    <definedName name="Aschau01" localSheetId="4">"#ref!"</definedName>
    <definedName name="Aschau01" localSheetId="6">"#ref!"</definedName>
    <definedName name="Aschau01" localSheetId="7">"#ref!"</definedName>
    <definedName name="Aschau01" localSheetId="10">"#ref!"</definedName>
    <definedName name="Aschau01" localSheetId="9">"#ref!"</definedName>
    <definedName name="Aschau01" localSheetId="1">"#ref!"</definedName>
    <definedName name="Aschau01" localSheetId="0">"#ref!"</definedName>
    <definedName name="Aschau01">#REF!</definedName>
    <definedName name="Aschau02" localSheetId="13">#REF!</definedName>
    <definedName name="Aschau02" localSheetId="15">"#ref!"</definedName>
    <definedName name="Aschau02" localSheetId="17">#REF!</definedName>
    <definedName name="Aschau02" localSheetId="3">"#ref!"</definedName>
    <definedName name="Aschau02" localSheetId="5">"#ref!"</definedName>
    <definedName name="Aschau02" localSheetId="8">"#ref!"</definedName>
    <definedName name="Aschau02" localSheetId="12">"#ref!"</definedName>
    <definedName name="Aschau02" localSheetId="11">"#ref!"</definedName>
    <definedName name="Aschau02" localSheetId="14">#REF!</definedName>
    <definedName name="Aschau02" localSheetId="16">"#ref!"</definedName>
    <definedName name="Aschau02" localSheetId="18">#REF!</definedName>
    <definedName name="Aschau02" localSheetId="4">"#ref!"</definedName>
    <definedName name="Aschau02" localSheetId="6">"#ref!"</definedName>
    <definedName name="Aschau02" localSheetId="7">"#ref!"</definedName>
    <definedName name="Aschau02" localSheetId="10">"#ref!"</definedName>
    <definedName name="Aschau02" localSheetId="9">"#ref!"</definedName>
    <definedName name="Aschau02" localSheetId="1">"#ref!"</definedName>
    <definedName name="Aschau02" localSheetId="0">"#ref!"</definedName>
    <definedName name="Aschau02">#REF!</definedName>
    <definedName name="Aschau1" localSheetId="13">#REF!</definedName>
    <definedName name="Aschau1" localSheetId="15">"#ref!"</definedName>
    <definedName name="Aschau1" localSheetId="17">#REF!</definedName>
    <definedName name="Aschau1" localSheetId="3">"#ref!"</definedName>
    <definedName name="Aschau1" localSheetId="5">"#ref!"</definedName>
    <definedName name="Aschau1" localSheetId="8">"#ref!"</definedName>
    <definedName name="Aschau1" localSheetId="12">"#ref!"</definedName>
    <definedName name="Aschau1" localSheetId="11">"#ref!"</definedName>
    <definedName name="Aschau1" localSheetId="14">#REF!</definedName>
    <definedName name="Aschau1" localSheetId="16">"#ref!"</definedName>
    <definedName name="Aschau1" localSheetId="18">#REF!</definedName>
    <definedName name="Aschau1" localSheetId="4">"#ref!"</definedName>
    <definedName name="Aschau1" localSheetId="6">"#ref!"</definedName>
    <definedName name="Aschau1" localSheetId="7">"#ref!"</definedName>
    <definedName name="Aschau1" localSheetId="10">"#ref!"</definedName>
    <definedName name="Aschau1" localSheetId="9">"#ref!"</definedName>
    <definedName name="Aschau1" localSheetId="1">"#ref!"</definedName>
    <definedName name="Aschau1" localSheetId="0">"#ref!"</definedName>
    <definedName name="Aschau1">#REF!</definedName>
    <definedName name="Aschau2" localSheetId="13">#REF!</definedName>
    <definedName name="Aschau2" localSheetId="15">"#ref!"</definedName>
    <definedName name="Aschau2" localSheetId="17">#REF!</definedName>
    <definedName name="Aschau2" localSheetId="3">"#ref!"</definedName>
    <definedName name="Aschau2" localSheetId="5">"#ref!"</definedName>
    <definedName name="Aschau2" localSheetId="8">"#ref!"</definedName>
    <definedName name="Aschau2" localSheetId="12">"#ref!"</definedName>
    <definedName name="Aschau2" localSheetId="11">"#ref!"</definedName>
    <definedName name="Aschau2" localSheetId="14">#REF!</definedName>
    <definedName name="Aschau2" localSheetId="16">"#ref!"</definedName>
    <definedName name="Aschau2" localSheetId="18">#REF!</definedName>
    <definedName name="Aschau2" localSheetId="4">"#ref!"</definedName>
    <definedName name="Aschau2" localSheetId="6">"#ref!"</definedName>
    <definedName name="Aschau2" localSheetId="7">"#ref!"</definedName>
    <definedName name="Aschau2" localSheetId="10">"#ref!"</definedName>
    <definedName name="Aschau2" localSheetId="9">"#ref!"</definedName>
    <definedName name="Aschau2" localSheetId="1">"#ref!"</definedName>
    <definedName name="Aschau2" localSheetId="0">"#ref!"</definedName>
    <definedName name="Aschau2">#REF!</definedName>
    <definedName name="auswertung2">'[1]auswertung1 (2)'!$S$7</definedName>
    <definedName name="bernstein">"#ref!"</definedName>
    <definedName name="drei">[9]a11!#REF!</definedName>
    <definedName name="_xlnm.Print_Area" localSheetId="9">'e9 (3)'!$A$1:$AE$55</definedName>
    <definedName name="eer">#REF!</definedName>
    <definedName name="eert">[10]a11!#REF!</definedName>
    <definedName name="eins">#REF!</definedName>
    <definedName name="Frankenburg" localSheetId="13">#REF!</definedName>
    <definedName name="Frankenburg" localSheetId="15">"#ref!"</definedName>
    <definedName name="Frankenburg" localSheetId="17">#REF!</definedName>
    <definedName name="Frankenburg" localSheetId="3">"#ref!"</definedName>
    <definedName name="Frankenburg" localSheetId="5">"#ref!"</definedName>
    <definedName name="Frankenburg" localSheetId="8">"#ref!"</definedName>
    <definedName name="Frankenburg" localSheetId="12">"#ref!"</definedName>
    <definedName name="Frankenburg" localSheetId="11">"#ref!"</definedName>
    <definedName name="Frankenburg" localSheetId="14">#REF!</definedName>
    <definedName name="Frankenburg" localSheetId="16">"#ref!"</definedName>
    <definedName name="Frankenburg" localSheetId="18">#REF!</definedName>
    <definedName name="Frankenburg" localSheetId="4">"#ref!"</definedName>
    <definedName name="Frankenburg" localSheetId="6">"#ref!"</definedName>
    <definedName name="Frankenburg" localSheetId="7">"#ref!"</definedName>
    <definedName name="Frankenburg" localSheetId="10">"#ref!"</definedName>
    <definedName name="Frankenburg" localSheetId="9">"#ref!"</definedName>
    <definedName name="Frankenburg" localSheetId="1">"#ref!"</definedName>
    <definedName name="Frankenburg" localSheetId="0">"#ref!"</definedName>
    <definedName name="Frankenburg">#REF!</definedName>
    <definedName name="Frankenburg001">#REF!</definedName>
    <definedName name="Frankenburg01" localSheetId="13">#REF!</definedName>
    <definedName name="Frankenburg01" localSheetId="15">"#ref!"</definedName>
    <definedName name="Frankenburg01" localSheetId="17">#REF!</definedName>
    <definedName name="Frankenburg01" localSheetId="3">"#ref!"</definedName>
    <definedName name="Frankenburg01" localSheetId="5">"#ref!"</definedName>
    <definedName name="Frankenburg01" localSheetId="8">"#ref!"</definedName>
    <definedName name="Frankenburg01" localSheetId="12">"#ref!"</definedName>
    <definedName name="Frankenburg01" localSheetId="11">"#ref!"</definedName>
    <definedName name="Frankenburg01" localSheetId="14">#REF!</definedName>
    <definedName name="Frankenburg01" localSheetId="16">"#ref!"</definedName>
    <definedName name="Frankenburg01" localSheetId="18">#REF!</definedName>
    <definedName name="Frankenburg01" localSheetId="4">"#ref!"</definedName>
    <definedName name="Frankenburg01" localSheetId="6">"#ref!"</definedName>
    <definedName name="Frankenburg01" localSheetId="7">"#ref!"</definedName>
    <definedName name="Frankenburg01" localSheetId="10">"#ref!"</definedName>
    <definedName name="Frankenburg01" localSheetId="9">"#ref!"</definedName>
    <definedName name="Frankenburg01" localSheetId="1">"#ref!"</definedName>
    <definedName name="Frankenburg01" localSheetId="0">"#ref!"</definedName>
    <definedName name="Frankenburg01">#REF!</definedName>
    <definedName name="Geretsberg01" localSheetId="13">#REF!</definedName>
    <definedName name="Geretsberg01" localSheetId="15">"#ref!"</definedName>
    <definedName name="Geretsberg01" localSheetId="17">#REF!</definedName>
    <definedName name="Geretsberg01" localSheetId="3">"#ref!"</definedName>
    <definedName name="Geretsberg01" localSheetId="5">"#ref!"</definedName>
    <definedName name="Geretsberg01" localSheetId="8">"#ref!"</definedName>
    <definedName name="Geretsberg01" localSheetId="12">"#ref!"</definedName>
    <definedName name="Geretsberg01" localSheetId="11">"#ref!"</definedName>
    <definedName name="Geretsberg01" localSheetId="14">#REF!</definedName>
    <definedName name="Geretsberg01" localSheetId="16">"#ref!"</definedName>
    <definedName name="Geretsberg01" localSheetId="18">#REF!</definedName>
    <definedName name="Geretsberg01" localSheetId="4">"#ref!"</definedName>
    <definedName name="Geretsberg01" localSheetId="6">"#ref!"</definedName>
    <definedName name="Geretsberg01" localSheetId="7">"#ref!"</definedName>
    <definedName name="Geretsberg01" localSheetId="10">"#ref!"</definedName>
    <definedName name="Geretsberg01" localSheetId="9">"#ref!"</definedName>
    <definedName name="Geretsberg01" localSheetId="1">"#ref!"</definedName>
    <definedName name="Geretsberg01" localSheetId="0">"#ref!"</definedName>
    <definedName name="Geretsberg01">#REF!</definedName>
    <definedName name="Geretsberg02" localSheetId="13">#REF!</definedName>
    <definedName name="Geretsberg02" localSheetId="15">"#ref!"</definedName>
    <definedName name="Geretsberg02" localSheetId="17">#REF!</definedName>
    <definedName name="Geretsberg02" localSheetId="3">"#ref!"</definedName>
    <definedName name="Geretsberg02" localSheetId="5">"#ref!"</definedName>
    <definedName name="Geretsberg02" localSheetId="8">"#ref!"</definedName>
    <definedName name="Geretsberg02" localSheetId="12">"#ref!"</definedName>
    <definedName name="Geretsberg02" localSheetId="11">"#ref!"</definedName>
    <definedName name="Geretsberg02" localSheetId="14">#REF!</definedName>
    <definedName name="Geretsberg02" localSheetId="16">"#ref!"</definedName>
    <definedName name="Geretsberg02" localSheetId="18">#REF!</definedName>
    <definedName name="Geretsberg02" localSheetId="4">"#ref!"</definedName>
    <definedName name="Geretsberg02" localSheetId="6">"#ref!"</definedName>
    <definedName name="Geretsberg02" localSheetId="7">"#ref!"</definedName>
    <definedName name="Geretsberg02" localSheetId="10">"#ref!"</definedName>
    <definedName name="Geretsberg02" localSheetId="9">"#ref!"</definedName>
    <definedName name="Geretsberg02" localSheetId="1">"#ref!"</definedName>
    <definedName name="Geretsberg02" localSheetId="0">"#ref!"</definedName>
    <definedName name="Geretsberg02">#REF!</definedName>
    <definedName name="Geretsberg1" localSheetId="13">#REF!</definedName>
    <definedName name="Geretsberg1" localSheetId="15">"#ref!"</definedName>
    <definedName name="Geretsberg1" localSheetId="17">#REF!</definedName>
    <definedName name="Geretsberg1" localSheetId="3">"#ref!"</definedName>
    <definedName name="Geretsberg1" localSheetId="5">"#ref!"</definedName>
    <definedName name="Geretsberg1" localSheetId="8">"#ref!"</definedName>
    <definedName name="Geretsberg1" localSheetId="12">"#ref!"</definedName>
    <definedName name="Geretsberg1" localSheetId="11">"#ref!"</definedName>
    <definedName name="Geretsberg1" localSheetId="14">#REF!</definedName>
    <definedName name="Geretsberg1" localSheetId="16">"#ref!"</definedName>
    <definedName name="Geretsberg1" localSheetId="18">#REF!</definedName>
    <definedName name="Geretsberg1" localSheetId="4">"#ref!"</definedName>
    <definedName name="Geretsberg1" localSheetId="6">"#ref!"</definedName>
    <definedName name="Geretsberg1" localSheetId="7">"#ref!"</definedName>
    <definedName name="Geretsberg1" localSheetId="10">"#ref!"</definedName>
    <definedName name="Geretsberg1" localSheetId="9">"#ref!"</definedName>
    <definedName name="Geretsberg1" localSheetId="1">"#ref!"</definedName>
    <definedName name="Geretsberg1" localSheetId="0">"#ref!"</definedName>
    <definedName name="Geretsberg1">#REF!</definedName>
    <definedName name="Geretsberg2" localSheetId="13">#REF!</definedName>
    <definedName name="Geretsberg2" localSheetId="15">"#ref!"</definedName>
    <definedName name="Geretsberg2" localSheetId="17">#REF!</definedName>
    <definedName name="Geretsberg2" localSheetId="3">"#ref!"</definedName>
    <definedName name="Geretsberg2" localSheetId="5">"#ref!"</definedName>
    <definedName name="Geretsberg2" localSheetId="8">"#ref!"</definedName>
    <definedName name="Geretsberg2" localSheetId="12">"#ref!"</definedName>
    <definedName name="Geretsberg2" localSheetId="11">"#ref!"</definedName>
    <definedName name="Geretsberg2" localSheetId="14">#REF!</definedName>
    <definedName name="Geretsberg2" localSheetId="16">"#ref!"</definedName>
    <definedName name="Geretsberg2" localSheetId="18">#REF!</definedName>
    <definedName name="Geretsberg2" localSheetId="4">"#ref!"</definedName>
    <definedName name="Geretsberg2" localSheetId="6">"#ref!"</definedName>
    <definedName name="Geretsberg2" localSheetId="7">"#ref!"</definedName>
    <definedName name="Geretsberg2" localSheetId="10">"#ref!"</definedName>
    <definedName name="Geretsberg2" localSheetId="9">"#ref!"</definedName>
    <definedName name="Geretsberg2" localSheetId="1">"#ref!"</definedName>
    <definedName name="Geretsberg2" localSheetId="0">"#ref!"</definedName>
    <definedName name="Geretsberg2">#REF!</definedName>
    <definedName name="Haselbach" localSheetId="13">#REF!</definedName>
    <definedName name="Haselbach" localSheetId="15">"#ref!"</definedName>
    <definedName name="Haselbach" localSheetId="17">#REF!</definedName>
    <definedName name="Haselbach" localSheetId="3">"#ref!"</definedName>
    <definedName name="Haselbach" localSheetId="5">"#ref!"</definedName>
    <definedName name="Haselbach" localSheetId="8">"#ref!"</definedName>
    <definedName name="Haselbach" localSheetId="12">"#ref!"</definedName>
    <definedName name="Haselbach" localSheetId="11">"#ref!"</definedName>
    <definedName name="Haselbach" localSheetId="14">#REF!</definedName>
    <definedName name="Haselbach" localSheetId="16">"#ref!"</definedName>
    <definedName name="Haselbach" localSheetId="18">#REF!</definedName>
    <definedName name="Haselbach" localSheetId="4">"#ref!"</definedName>
    <definedName name="Haselbach" localSheetId="6">"#ref!"</definedName>
    <definedName name="Haselbach" localSheetId="7">"#ref!"</definedName>
    <definedName name="Haselbach" localSheetId="10">"#ref!"</definedName>
    <definedName name="Haselbach" localSheetId="9">"#ref!"</definedName>
    <definedName name="Haselbach" localSheetId="1">"#ref!"</definedName>
    <definedName name="Haselbach" localSheetId="0">"#ref!"</definedName>
    <definedName name="Haselbach">#REF!</definedName>
    <definedName name="Haselbach01" localSheetId="13">#REF!</definedName>
    <definedName name="Haselbach01" localSheetId="15">"#ref!"</definedName>
    <definedName name="Haselbach01" localSheetId="17">#REF!</definedName>
    <definedName name="Haselbach01" localSheetId="3">"#ref!"</definedName>
    <definedName name="Haselbach01" localSheetId="5">"#ref!"</definedName>
    <definedName name="Haselbach01" localSheetId="8">"#ref!"</definedName>
    <definedName name="Haselbach01" localSheetId="12">"#ref!"</definedName>
    <definedName name="Haselbach01" localSheetId="11">"#ref!"</definedName>
    <definedName name="Haselbach01" localSheetId="14">#REF!</definedName>
    <definedName name="Haselbach01" localSheetId="16">"#ref!"</definedName>
    <definedName name="Haselbach01" localSheetId="18">#REF!</definedName>
    <definedName name="Haselbach01" localSheetId="4">"#ref!"</definedName>
    <definedName name="Haselbach01" localSheetId="6">"#ref!"</definedName>
    <definedName name="Haselbach01" localSheetId="7">"#ref!"</definedName>
    <definedName name="Haselbach01" localSheetId="10">"#ref!"</definedName>
    <definedName name="Haselbach01" localSheetId="9">"#ref!"</definedName>
    <definedName name="Haselbach01" localSheetId="1">"#ref!"</definedName>
    <definedName name="Haselbach01" localSheetId="0">"#ref!"</definedName>
    <definedName name="Haselbach01">#REF!</definedName>
    <definedName name="Ibm" localSheetId="13">#REF!</definedName>
    <definedName name="Ibm" localSheetId="15">"#ref!"</definedName>
    <definedName name="Ibm" localSheetId="17">#REF!</definedName>
    <definedName name="Ibm" localSheetId="3">"#ref!"</definedName>
    <definedName name="Ibm" localSheetId="5">"#ref!"</definedName>
    <definedName name="Ibm" localSheetId="8">"#ref!"</definedName>
    <definedName name="Ibm" localSheetId="12">"#ref!"</definedName>
    <definedName name="Ibm" localSheetId="11">"#ref!"</definedName>
    <definedName name="Ibm" localSheetId="14">#REF!</definedName>
    <definedName name="Ibm" localSheetId="16">"#ref!"</definedName>
    <definedName name="Ibm" localSheetId="18">#REF!</definedName>
    <definedName name="Ibm" localSheetId="4">"#ref!"</definedName>
    <definedName name="Ibm" localSheetId="6">"#ref!"</definedName>
    <definedName name="Ibm" localSheetId="7">"#ref!"</definedName>
    <definedName name="Ibm" localSheetId="10">"#ref!"</definedName>
    <definedName name="Ibm" localSheetId="9">"#ref!"</definedName>
    <definedName name="Ibm" localSheetId="1">"#ref!"</definedName>
    <definedName name="Ibm" localSheetId="0">"#ref!"</definedName>
    <definedName name="Ibm">#REF!</definedName>
    <definedName name="kemating" localSheetId="15">#REF!</definedName>
    <definedName name="kemating" localSheetId="16">#REF!</definedName>
    <definedName name="kemating">#REF!</definedName>
    <definedName name="Lohnsburg" localSheetId="13">#REF!</definedName>
    <definedName name="Lohnsburg" localSheetId="15">"#ref!"</definedName>
    <definedName name="Lohnsburg" localSheetId="17">#REF!</definedName>
    <definedName name="Lohnsburg" localSheetId="3">"#ref!"</definedName>
    <definedName name="Lohnsburg" localSheetId="5">"#ref!"</definedName>
    <definedName name="Lohnsburg" localSheetId="8">"#ref!"</definedName>
    <definedName name="Lohnsburg" localSheetId="12">"#ref!"</definedName>
    <definedName name="Lohnsburg" localSheetId="11">"#ref!"</definedName>
    <definedName name="Lohnsburg" localSheetId="14">#REF!</definedName>
    <definedName name="Lohnsburg" localSheetId="16">"#ref!"</definedName>
    <definedName name="Lohnsburg" localSheetId="18">#REF!</definedName>
    <definedName name="Lohnsburg" localSheetId="4">"#ref!"</definedName>
    <definedName name="Lohnsburg" localSheetId="6">"#ref!"</definedName>
    <definedName name="Lohnsburg" localSheetId="7">"#ref!"</definedName>
    <definedName name="Lohnsburg" localSheetId="10">"#ref!"</definedName>
    <definedName name="Lohnsburg" localSheetId="9">"#ref!"</definedName>
    <definedName name="Lohnsburg" localSheetId="1">"#ref!"</definedName>
    <definedName name="Lohnsburg" localSheetId="0">"#ref!"</definedName>
    <definedName name="Lohnsburg">#REF!</definedName>
    <definedName name="Lohnsburg01" localSheetId="13">#REF!</definedName>
    <definedName name="Lohnsburg01" localSheetId="15">"#ref!"</definedName>
    <definedName name="Lohnsburg01" localSheetId="17">#REF!</definedName>
    <definedName name="Lohnsburg01" localSheetId="3">"#ref!"</definedName>
    <definedName name="Lohnsburg01" localSheetId="5">"#ref!"</definedName>
    <definedName name="Lohnsburg01" localSheetId="8">"#ref!"</definedName>
    <definedName name="Lohnsburg01" localSheetId="12">"#ref!"</definedName>
    <definedName name="Lohnsburg01" localSheetId="11">"#ref!"</definedName>
    <definedName name="Lohnsburg01" localSheetId="14">#REF!</definedName>
    <definedName name="Lohnsburg01" localSheetId="16">"#ref!"</definedName>
    <definedName name="Lohnsburg01" localSheetId="18">#REF!</definedName>
    <definedName name="Lohnsburg01" localSheetId="4">"#ref!"</definedName>
    <definedName name="Lohnsburg01" localSheetId="6">"#ref!"</definedName>
    <definedName name="Lohnsburg01" localSheetId="7">"#ref!"</definedName>
    <definedName name="Lohnsburg01" localSheetId="10">"#ref!"</definedName>
    <definedName name="Lohnsburg01" localSheetId="9">"#ref!"</definedName>
    <definedName name="Lohnsburg01" localSheetId="1">"#ref!"</definedName>
    <definedName name="Lohnsburg01" localSheetId="0">"#ref!"</definedName>
    <definedName name="Lohnsburg01">#REF!</definedName>
    <definedName name="Mauerkirchen" localSheetId="13">#REF!</definedName>
    <definedName name="Mauerkirchen" localSheetId="15">"#ref!"</definedName>
    <definedName name="Mauerkirchen" localSheetId="17">#REF!</definedName>
    <definedName name="Mauerkirchen" localSheetId="3">"#ref!"</definedName>
    <definedName name="Mauerkirchen" localSheetId="5">"#ref!"</definedName>
    <definedName name="Mauerkirchen" localSheetId="8">"#ref!"</definedName>
    <definedName name="Mauerkirchen" localSheetId="12">"#ref!"</definedName>
    <definedName name="Mauerkirchen" localSheetId="11">"#ref!"</definedName>
    <definedName name="Mauerkirchen" localSheetId="14">#REF!</definedName>
    <definedName name="Mauerkirchen" localSheetId="16">"#ref!"</definedName>
    <definedName name="Mauerkirchen" localSheetId="18">#REF!</definedName>
    <definedName name="Mauerkirchen" localSheetId="4">"#ref!"</definedName>
    <definedName name="Mauerkirchen" localSheetId="6">"#ref!"</definedName>
    <definedName name="Mauerkirchen" localSheetId="7">"#ref!"</definedName>
    <definedName name="Mauerkirchen" localSheetId="10">"#ref!"</definedName>
    <definedName name="Mauerkirchen" localSheetId="9">"#ref!"</definedName>
    <definedName name="Mauerkirchen" localSheetId="1">"#ref!"</definedName>
    <definedName name="Mauerkirchen" localSheetId="0">"#ref!"</definedName>
    <definedName name="Mauerkirchen">#REF!</definedName>
    <definedName name="Mauerkirchen01" localSheetId="13">#REF!</definedName>
    <definedName name="Mauerkirchen01" localSheetId="15">"#ref!"</definedName>
    <definedName name="Mauerkirchen01" localSheetId="17">#REF!</definedName>
    <definedName name="Mauerkirchen01" localSheetId="3">"#ref!"</definedName>
    <definedName name="Mauerkirchen01" localSheetId="5">"#ref!"</definedName>
    <definedName name="Mauerkirchen01" localSheetId="8">"#ref!"</definedName>
    <definedName name="Mauerkirchen01" localSheetId="12">"#ref!"</definedName>
    <definedName name="Mauerkirchen01" localSheetId="11">"#ref!"</definedName>
    <definedName name="Mauerkirchen01" localSheetId="14">#REF!</definedName>
    <definedName name="Mauerkirchen01" localSheetId="16">"#ref!"</definedName>
    <definedName name="Mauerkirchen01" localSheetId="18">#REF!</definedName>
    <definedName name="Mauerkirchen01" localSheetId="4">"#ref!"</definedName>
    <definedName name="Mauerkirchen01" localSheetId="6">"#ref!"</definedName>
    <definedName name="Mauerkirchen01" localSheetId="7">"#ref!"</definedName>
    <definedName name="Mauerkirchen01" localSheetId="10">"#ref!"</definedName>
    <definedName name="Mauerkirchen01" localSheetId="9">"#ref!"</definedName>
    <definedName name="Mauerkirchen01" localSheetId="1">"#ref!"</definedName>
    <definedName name="Mauerkirchen01" localSheetId="0">"#ref!"</definedName>
    <definedName name="Mauerkirchen01">#REF!</definedName>
    <definedName name="Mauerkirchen1" localSheetId="13">#REF!</definedName>
    <definedName name="Mauerkirchen1" localSheetId="15">"#ref!"</definedName>
    <definedName name="Mauerkirchen1" localSheetId="17">#REF!</definedName>
    <definedName name="Mauerkirchen1" localSheetId="3">"#ref!"</definedName>
    <definedName name="Mauerkirchen1" localSheetId="5">"#ref!"</definedName>
    <definedName name="Mauerkirchen1" localSheetId="8">"#ref!"</definedName>
    <definedName name="Mauerkirchen1" localSheetId="12">"#ref!"</definedName>
    <definedName name="Mauerkirchen1" localSheetId="11">"#ref!"</definedName>
    <definedName name="Mauerkirchen1" localSheetId="14">#REF!</definedName>
    <definedName name="Mauerkirchen1" localSheetId="16">"#ref!"</definedName>
    <definedName name="Mauerkirchen1" localSheetId="18">#REF!</definedName>
    <definedName name="Mauerkirchen1" localSheetId="4">"#ref!"</definedName>
    <definedName name="Mauerkirchen1" localSheetId="6">"#ref!"</definedName>
    <definedName name="Mauerkirchen1" localSheetId="7">"#ref!"</definedName>
    <definedName name="Mauerkirchen1" localSheetId="10">"#ref!"</definedName>
    <definedName name="Mauerkirchen1" localSheetId="9">"#ref!"</definedName>
    <definedName name="Mauerkirchen1" localSheetId="1">"#ref!"</definedName>
    <definedName name="Mauerkirchen1" localSheetId="0">"#ref!"</definedName>
    <definedName name="Mauerkirchen1">#REF!</definedName>
    <definedName name="Mauerkirchens" localSheetId="13">#REF!</definedName>
    <definedName name="Mauerkirchens" localSheetId="15">"#ref!"</definedName>
    <definedName name="Mauerkirchens" localSheetId="17">#REF!</definedName>
    <definedName name="Mauerkirchens" localSheetId="3">"#ref!"</definedName>
    <definedName name="Mauerkirchens" localSheetId="5">"#ref!"</definedName>
    <definedName name="Mauerkirchens" localSheetId="8">"#ref!"</definedName>
    <definedName name="Mauerkirchens" localSheetId="12">"#ref!"</definedName>
    <definedName name="Mauerkirchens" localSheetId="11">"#ref!"</definedName>
    <definedName name="Mauerkirchens" localSheetId="14">#REF!</definedName>
    <definedName name="Mauerkirchens" localSheetId="16">"#ref!"</definedName>
    <definedName name="Mauerkirchens" localSheetId="18">#REF!</definedName>
    <definedName name="Mauerkirchens" localSheetId="4">"#ref!"</definedName>
    <definedName name="Mauerkirchens" localSheetId="6">"#ref!"</definedName>
    <definedName name="Mauerkirchens" localSheetId="7">"#ref!"</definedName>
    <definedName name="Mauerkirchens" localSheetId="10">"#ref!"</definedName>
    <definedName name="Mauerkirchens" localSheetId="9">"#ref!"</definedName>
    <definedName name="Mauerkirchens" localSheetId="1">"#ref!"</definedName>
    <definedName name="Mauerkirchens" localSheetId="0">"#ref!"</definedName>
    <definedName name="Mauerkirchens">#REF!</definedName>
    <definedName name="Mettmach">#REF!</definedName>
    <definedName name="neu11_10">[10]a11!#REF!</definedName>
    <definedName name="Pfaffstätt" localSheetId="13">#REF!</definedName>
    <definedName name="Pfaffstätt" localSheetId="15">"#ref!"</definedName>
    <definedName name="Pfaffstätt" localSheetId="17">#REF!</definedName>
    <definedName name="Pfaffstätt" localSheetId="3">"#ref!"</definedName>
    <definedName name="Pfaffstätt" localSheetId="5">"#ref!"</definedName>
    <definedName name="Pfaffstätt" localSheetId="8">"#ref!"</definedName>
    <definedName name="Pfaffstätt" localSheetId="12">"#ref!"</definedName>
    <definedName name="Pfaffstätt" localSheetId="11">"#ref!"</definedName>
    <definedName name="Pfaffstätt" localSheetId="14">#REF!</definedName>
    <definedName name="Pfaffstätt" localSheetId="16">"#ref!"</definedName>
    <definedName name="Pfaffstätt" localSheetId="18">#REF!</definedName>
    <definedName name="Pfaffstätt" localSheetId="4">"#ref!"</definedName>
    <definedName name="Pfaffstätt" localSheetId="6">"#ref!"</definedName>
    <definedName name="Pfaffstätt" localSheetId="7">"#ref!"</definedName>
    <definedName name="Pfaffstätt" localSheetId="10">"#ref!"</definedName>
    <definedName name="Pfaffstätt" localSheetId="9">"#ref!"</definedName>
    <definedName name="Pfaffstätt" localSheetId="1">"#ref!"</definedName>
    <definedName name="Pfaffstätt" localSheetId="0">"#ref!"</definedName>
    <definedName name="Pfaffstätt">#REF!</definedName>
    <definedName name="pfaffstätt01" localSheetId="13">#REF!</definedName>
    <definedName name="pfaffstätt01" localSheetId="15">"#ref!"</definedName>
    <definedName name="pfaffstätt01" localSheetId="17">#REF!</definedName>
    <definedName name="pfaffstätt01" localSheetId="3">"#ref!"</definedName>
    <definedName name="pfaffstätt01" localSheetId="5">"#ref!"</definedName>
    <definedName name="pfaffstätt01" localSheetId="8">"#ref!"</definedName>
    <definedName name="pfaffstätt01" localSheetId="12">"#ref!"</definedName>
    <definedName name="pfaffstätt01" localSheetId="11">"#ref!"</definedName>
    <definedName name="pfaffstätt01" localSheetId="14">#REF!</definedName>
    <definedName name="pfaffstätt01" localSheetId="16">"#ref!"</definedName>
    <definedName name="pfaffstätt01" localSheetId="18">#REF!</definedName>
    <definedName name="pfaffstätt01" localSheetId="4">"#ref!"</definedName>
    <definedName name="pfaffstätt01" localSheetId="6">"#ref!"</definedName>
    <definedName name="pfaffstätt01" localSheetId="7">"#ref!"</definedName>
    <definedName name="pfaffstätt01" localSheetId="10">"#ref!"</definedName>
    <definedName name="pfaffstätt01" localSheetId="9">"#ref!"</definedName>
    <definedName name="pfaffstätt01" localSheetId="1">"#ref!"</definedName>
    <definedName name="pfaffstätt01" localSheetId="0">"#ref!"</definedName>
    <definedName name="pfaffstätt01">#REF!</definedName>
    <definedName name="Punkte0012">"#ref!"</definedName>
    <definedName name="Punkte01" localSheetId="13">[11]auswertung!$X$6</definedName>
    <definedName name="Punkte01" localSheetId="15">'a11'!$AA$6</definedName>
    <definedName name="Punkte01" localSheetId="17">[11]auswertung!$X$6</definedName>
    <definedName name="Punkte01" localSheetId="5">'a8'!$U$6</definedName>
    <definedName name="Punkte01" localSheetId="8">'a9'!$W$6</definedName>
    <definedName name="Punkte01" localSheetId="12">'a9 (2)'!$W$6</definedName>
    <definedName name="Punkte01" localSheetId="11">'a9 (3)'!$W$6</definedName>
    <definedName name="Punkte01" localSheetId="14">[11]auswertung!$X$6</definedName>
    <definedName name="Punkte01" localSheetId="18">[11]auswertung!$X$6</definedName>
    <definedName name="Punkte01" localSheetId="4">[1]auswertung1!$S$6</definedName>
    <definedName name="Punkte01" localSheetId="6">[12]auswertung!$V$6</definedName>
    <definedName name="Punkte01" localSheetId="7">[13]auswertung9!$X$6</definedName>
    <definedName name="Punkte01" localSheetId="10">[13]auswertung9!$X$6</definedName>
    <definedName name="Punkte01" localSheetId="9">[13]auswertung9!$X$6</definedName>
    <definedName name="Punkte01">'a7'!$S$6</definedName>
    <definedName name="Punkte010">"#ref!"</definedName>
    <definedName name="Punkte011">"#ref!"</definedName>
    <definedName name="Punkte02" localSheetId="13">[11]auswertung!$X$7</definedName>
    <definedName name="Punkte02" localSheetId="15">'a11'!$AA$7</definedName>
    <definedName name="Punkte02" localSheetId="17">[11]auswertung!$X$7</definedName>
    <definedName name="Punkte02" localSheetId="5">'a8'!$U$7</definedName>
    <definedName name="Punkte02" localSheetId="8">'a9'!$W$7</definedName>
    <definedName name="Punkte02" localSheetId="12">'a9 (2)'!$W$7</definedName>
    <definedName name="Punkte02" localSheetId="11">'a9 (3)'!$W$7</definedName>
    <definedName name="Punkte02" localSheetId="14">[11]auswertung!$X$7</definedName>
    <definedName name="Punkte02" localSheetId="18">[11]auswertung!$X$7</definedName>
    <definedName name="Punkte02" localSheetId="4">[1]auswertung1!$S$7</definedName>
    <definedName name="Punkte02" localSheetId="6">[12]auswertung!$V$7</definedName>
    <definedName name="Punkte02" localSheetId="7">[13]auswertung9!$X$7</definedName>
    <definedName name="Punkte02" localSheetId="10">[13]auswertung9!$X$7</definedName>
    <definedName name="Punkte02" localSheetId="9">[13]auswertung9!$X$7</definedName>
    <definedName name="Punkte02">'a7'!$S$7</definedName>
    <definedName name="Punkte022">"#ref!"</definedName>
    <definedName name="Punkte03" localSheetId="13">[11]auswertung!$X$8</definedName>
    <definedName name="Punkte03" localSheetId="15">'a11'!$AA$8</definedName>
    <definedName name="Punkte03" localSheetId="17">[11]auswertung!$X$8</definedName>
    <definedName name="Punkte03" localSheetId="5">'a8'!$U$8</definedName>
    <definedName name="Punkte03" localSheetId="8">'a9'!$W$8</definedName>
    <definedName name="Punkte03" localSheetId="12">'a9 (2)'!$W$8</definedName>
    <definedName name="Punkte03" localSheetId="11">'a9 (3)'!$W$8</definedName>
    <definedName name="Punkte03" localSheetId="14">[11]auswertung!$X$8</definedName>
    <definedName name="Punkte03" localSheetId="18">[11]auswertung!$X$8</definedName>
    <definedName name="Punkte03" localSheetId="4">[1]auswertung1!$S$8</definedName>
    <definedName name="Punkte03" localSheetId="6">[12]auswertung!$V$8</definedName>
    <definedName name="Punkte03" localSheetId="7">[13]auswertung9!$X$8</definedName>
    <definedName name="Punkte03" localSheetId="10">[13]auswertung9!$X$8</definedName>
    <definedName name="Punkte03" localSheetId="9">[13]auswertung9!$X$8</definedName>
    <definedName name="Punkte03">'a7'!$S$8</definedName>
    <definedName name="Punkte033">"#ref!"</definedName>
    <definedName name="Punkte04" localSheetId="13">[11]auswertung!$X$9</definedName>
    <definedName name="Punkte04" localSheetId="15">'a11'!$AA$9</definedName>
    <definedName name="Punkte04" localSheetId="17">[11]auswertung!$X$9</definedName>
    <definedName name="Punkte04" localSheetId="5">'a8'!$U$9</definedName>
    <definedName name="Punkte04" localSheetId="8">'a9'!$W$9</definedName>
    <definedName name="Punkte04" localSheetId="12">'a9 (2)'!$W$9</definedName>
    <definedName name="Punkte04" localSheetId="11">'a9 (3)'!$W$9</definedName>
    <definedName name="Punkte04" localSheetId="14">[11]auswertung!$X$9</definedName>
    <definedName name="Punkte04" localSheetId="18">[11]auswertung!$X$9</definedName>
    <definedName name="Punkte04" localSheetId="4">[1]auswertung1!$S$9</definedName>
    <definedName name="Punkte04" localSheetId="6">[12]auswertung!$V$9</definedName>
    <definedName name="Punkte04" localSheetId="7">[13]auswertung9!$X$9</definedName>
    <definedName name="Punkte04" localSheetId="10">[13]auswertung9!$X$9</definedName>
    <definedName name="Punkte04" localSheetId="9">[13]auswertung9!$X$9</definedName>
    <definedName name="Punkte04">'a7'!$S$9</definedName>
    <definedName name="Punkte044">"#ref!"</definedName>
    <definedName name="Punkte05" localSheetId="13">[11]auswertung!$X$10</definedName>
    <definedName name="Punkte05" localSheetId="15">'a11'!$AA$10</definedName>
    <definedName name="Punkte05" localSheetId="17">[11]auswertung!$X$10</definedName>
    <definedName name="Punkte05" localSheetId="5">'a8'!$U$10</definedName>
    <definedName name="Punkte05" localSheetId="8">'a9'!$W$10</definedName>
    <definedName name="Punkte05" localSheetId="12">'a9 (2)'!$W$10</definedName>
    <definedName name="Punkte05" localSheetId="11">'a9 (3)'!$W$10</definedName>
    <definedName name="Punkte05" localSheetId="14">[11]auswertung!$X$10</definedName>
    <definedName name="Punkte05" localSheetId="18">[11]auswertung!$X$10</definedName>
    <definedName name="Punkte05" localSheetId="4">[1]auswertung1!$S$10</definedName>
    <definedName name="Punkte05" localSheetId="6">[12]auswertung!$V$10</definedName>
    <definedName name="Punkte05" localSheetId="7">[13]auswertung9!$X$10</definedName>
    <definedName name="Punkte05" localSheetId="10">[13]auswertung9!$X$10</definedName>
    <definedName name="Punkte05" localSheetId="9">[13]auswertung9!$X$10</definedName>
    <definedName name="Punkte05">'a7'!$S$10</definedName>
    <definedName name="Punkte055">"#ref!"</definedName>
    <definedName name="Punkte06" localSheetId="13">[11]auswertung!$X$11</definedName>
    <definedName name="Punkte06" localSheetId="15">'a11'!$AA$11</definedName>
    <definedName name="Punkte06" localSheetId="17">[11]auswertung!$X$11</definedName>
    <definedName name="Punkte06" localSheetId="5">'a8'!$U$11</definedName>
    <definedName name="Punkte06" localSheetId="8">'a9'!$W$11</definedName>
    <definedName name="Punkte06" localSheetId="12">'a9 (2)'!$W$11</definedName>
    <definedName name="Punkte06" localSheetId="11">'a9 (3)'!$W$11</definedName>
    <definedName name="Punkte06" localSheetId="14">[11]auswertung!$X$11</definedName>
    <definedName name="Punkte06" localSheetId="18">[11]auswertung!$X$11</definedName>
    <definedName name="Punkte06" localSheetId="4">[1]auswertung1!$S$11</definedName>
    <definedName name="Punkte06" localSheetId="6">[12]auswertung!$V$11</definedName>
    <definedName name="Punkte06" localSheetId="7">[13]auswertung9!$X$11</definedName>
    <definedName name="Punkte06" localSheetId="10">[13]auswertung9!$X$11</definedName>
    <definedName name="Punkte06" localSheetId="9">[13]auswertung9!$X$11</definedName>
    <definedName name="Punkte06">'a7'!$S$11</definedName>
    <definedName name="Punkte066">"#ref!"</definedName>
    <definedName name="Punkte07" localSheetId="13">[11]auswertung!$X$12</definedName>
    <definedName name="Punkte07" localSheetId="15">'a11'!$AA$12</definedName>
    <definedName name="Punkte07" localSheetId="17">[11]auswertung!$X$12</definedName>
    <definedName name="Punkte07" localSheetId="5">'a8'!$U$12</definedName>
    <definedName name="Punkte07" localSheetId="8">'a9'!$W$12</definedName>
    <definedName name="Punkte07" localSheetId="12">'a9 (2)'!$W$12</definedName>
    <definedName name="Punkte07" localSheetId="11">'a9 (3)'!$W$12</definedName>
    <definedName name="Punkte07" localSheetId="14">[11]auswertung!$X$12</definedName>
    <definedName name="Punkte07" localSheetId="18">[11]auswertung!$X$12</definedName>
    <definedName name="Punkte07" localSheetId="4">[1]auswertung1!$S$12</definedName>
    <definedName name="Punkte07" localSheetId="6">[12]auswertung!$V$12</definedName>
    <definedName name="Punkte07" localSheetId="7">[13]auswertung9!$X$12</definedName>
    <definedName name="Punkte07" localSheetId="10">[13]auswertung9!$X$12</definedName>
    <definedName name="Punkte07" localSheetId="9">[13]auswertung9!$X$12</definedName>
    <definedName name="Punkte07">'a7'!$S$12</definedName>
    <definedName name="Punkte077">"#ref!"</definedName>
    <definedName name="Punkte08" localSheetId="13">[11]auswertung!$X$13</definedName>
    <definedName name="Punkte08" localSheetId="15">'a11'!$AA$13</definedName>
    <definedName name="Punkte08" localSheetId="17">[11]auswertung!$X$13</definedName>
    <definedName name="Punkte08" localSheetId="5">'a8'!$U$13</definedName>
    <definedName name="Punkte08" localSheetId="8">'a9'!$W$13</definedName>
    <definedName name="Punkte08" localSheetId="12">'a9 (2)'!$W$13</definedName>
    <definedName name="Punkte08" localSheetId="11">'a9 (3)'!$W$13</definedName>
    <definedName name="Punkte08" localSheetId="14">[11]auswertung!$X$13</definedName>
    <definedName name="Punkte08" localSheetId="18">[11]auswertung!$X$13</definedName>
    <definedName name="Punkte08" localSheetId="4">[1]auswertung1!#REF!</definedName>
    <definedName name="Punkte08" localSheetId="6">[12]auswertung!$V$13</definedName>
    <definedName name="Punkte08" localSheetId="7">[13]auswertung9!$X$13</definedName>
    <definedName name="Punkte08" localSheetId="10">[13]auswertung9!$X$13</definedName>
    <definedName name="Punkte08" localSheetId="9">[13]auswertung9!$X$13</definedName>
    <definedName name="Punkte08">'a7'!#REF!</definedName>
    <definedName name="Punkte088">"#ref!"</definedName>
    <definedName name="Punkte09" localSheetId="13">[11]auswertung!$X$14</definedName>
    <definedName name="Punkte09" localSheetId="15">'a11'!$AA$14</definedName>
    <definedName name="Punkte09" localSheetId="17">[11]auswertung!$X$14</definedName>
    <definedName name="Punkte09" localSheetId="5">'a8'!#REF!</definedName>
    <definedName name="Punkte09" localSheetId="8">'a9'!$W$14</definedName>
    <definedName name="Punkte09" localSheetId="12">'a9 (2)'!$W$14</definedName>
    <definedName name="Punkte09" localSheetId="11">'a9 (3)'!$W$14</definedName>
    <definedName name="Punkte09" localSheetId="14">[11]auswertung!$X$14</definedName>
    <definedName name="Punkte09" localSheetId="18">[11]auswertung!$X$14</definedName>
    <definedName name="Punkte09" localSheetId="4">[1]auswertung1!#REF!</definedName>
    <definedName name="Punkte09" localSheetId="6">[12]auswertung!#REF!</definedName>
    <definedName name="Punkte09" localSheetId="7">[13]auswertung9!$X$14</definedName>
    <definedName name="Punkte09" localSheetId="10">[13]auswertung9!$X$14</definedName>
    <definedName name="Punkte09" localSheetId="9">[13]auswertung9!$X$14</definedName>
    <definedName name="Punkte09">'a7'!#REF!</definedName>
    <definedName name="Punkte099">"#ref!"</definedName>
    <definedName name="Punkte10" localSheetId="15">'a11'!$AA$15</definedName>
    <definedName name="Punkte10" localSheetId="5">'a8'!#REF!</definedName>
    <definedName name="Punkte10" localSheetId="8">'a9'!$W$15</definedName>
    <definedName name="Punkte10" localSheetId="12">'a9 (2)'!$W$15</definedName>
    <definedName name="Punkte10" localSheetId="11">'a9 (3)'!$W$15</definedName>
    <definedName name="Punkte10" localSheetId="4">[1]auswertung1!#REF!</definedName>
    <definedName name="Punkte10" localSheetId="6">[12]auswertung!#REF!</definedName>
    <definedName name="Punkte10">'a7'!#REF!</definedName>
    <definedName name="Punkte10_1" localSheetId="13">#N/A</definedName>
    <definedName name="Punkte10_1" localSheetId="15">#REF!</definedName>
    <definedName name="Punkte10_1" localSheetId="3">#N/A</definedName>
    <definedName name="Punkte10_1" localSheetId="5">#N/A</definedName>
    <definedName name="Punkte10_1" localSheetId="8">#N/A</definedName>
    <definedName name="Punkte10_1" localSheetId="12">#N/A</definedName>
    <definedName name="Punkte10_1" localSheetId="11">#N/A</definedName>
    <definedName name="Punkte10_1" localSheetId="14">#N/A</definedName>
    <definedName name="Punkte10_1" localSheetId="16">#REF!</definedName>
    <definedName name="Punkte10_1" localSheetId="4">#N/A</definedName>
    <definedName name="Punkte10_1" localSheetId="6">#N/A</definedName>
    <definedName name="Punkte10_1" localSheetId="7">#N/A</definedName>
    <definedName name="Punkte10_1" localSheetId="10">#N/A</definedName>
    <definedName name="Punkte10_1" localSheetId="9">#N/A</definedName>
    <definedName name="Punkte10_1" localSheetId="0">#REF!</definedName>
    <definedName name="Punkte10_1">#REF!</definedName>
    <definedName name="Punkte10_10" localSheetId="13">#N/A</definedName>
    <definedName name="Punkte10_10" localSheetId="15">#REF!</definedName>
    <definedName name="Punkte10_10" localSheetId="3">#N/A</definedName>
    <definedName name="Punkte10_10" localSheetId="5">#N/A</definedName>
    <definedName name="Punkte10_10" localSheetId="8">#N/A</definedName>
    <definedName name="Punkte10_10" localSheetId="12">#N/A</definedName>
    <definedName name="Punkte10_10" localSheetId="11">#N/A</definedName>
    <definedName name="Punkte10_10" localSheetId="14">#N/A</definedName>
    <definedName name="Punkte10_10" localSheetId="16">#REF!</definedName>
    <definedName name="Punkte10_10" localSheetId="4">#N/A</definedName>
    <definedName name="Punkte10_10" localSheetId="6">#N/A</definedName>
    <definedName name="Punkte10_10" localSheetId="7">#N/A</definedName>
    <definedName name="Punkte10_10" localSheetId="10">#N/A</definedName>
    <definedName name="Punkte10_10" localSheetId="9">#N/A</definedName>
    <definedName name="Punkte10_10" localSheetId="0">#REF!</definedName>
    <definedName name="Punkte10_10">#REF!</definedName>
    <definedName name="Punkte10_11" localSheetId="13">#N/A</definedName>
    <definedName name="Punkte10_11" localSheetId="15">#REF!</definedName>
    <definedName name="Punkte10_11" localSheetId="3">#N/A</definedName>
    <definedName name="Punkte10_11" localSheetId="5">#N/A</definedName>
    <definedName name="Punkte10_11" localSheetId="8">#N/A</definedName>
    <definedName name="Punkte10_11" localSheetId="12">#N/A</definedName>
    <definedName name="Punkte10_11" localSheetId="11">#N/A</definedName>
    <definedName name="Punkte10_11" localSheetId="14">#N/A</definedName>
    <definedName name="Punkte10_11" localSheetId="16">#REF!</definedName>
    <definedName name="Punkte10_11" localSheetId="4">#N/A</definedName>
    <definedName name="Punkte10_11" localSheetId="6">#N/A</definedName>
    <definedName name="Punkte10_11" localSheetId="7">#N/A</definedName>
    <definedName name="Punkte10_11" localSheetId="10">#N/A</definedName>
    <definedName name="Punkte10_11" localSheetId="9">#N/A</definedName>
    <definedName name="Punkte10_11" localSheetId="0">#REF!</definedName>
    <definedName name="Punkte10_11">#REF!</definedName>
    <definedName name="Punkte10_2" localSheetId="13">#N/A</definedName>
    <definedName name="Punkte10_2" localSheetId="15">#REF!</definedName>
    <definedName name="Punkte10_2" localSheetId="3">#N/A</definedName>
    <definedName name="Punkte10_2" localSheetId="5">#N/A</definedName>
    <definedName name="Punkte10_2" localSheetId="8">#N/A</definedName>
    <definedName name="Punkte10_2" localSheetId="12">#N/A</definedName>
    <definedName name="Punkte10_2" localSheetId="11">#N/A</definedName>
    <definedName name="Punkte10_2" localSheetId="14">#N/A</definedName>
    <definedName name="Punkte10_2" localSheetId="16">#REF!</definedName>
    <definedName name="Punkte10_2" localSheetId="4">#N/A</definedName>
    <definedName name="Punkte10_2" localSheetId="6">#N/A</definedName>
    <definedName name="Punkte10_2" localSheetId="7">#N/A</definedName>
    <definedName name="Punkte10_2" localSheetId="10">#N/A</definedName>
    <definedName name="Punkte10_2" localSheetId="9">#N/A</definedName>
    <definedName name="Punkte10_2" localSheetId="0">#REF!</definedName>
    <definedName name="Punkte10_2">#REF!</definedName>
    <definedName name="Punkte10_3" localSheetId="13">#N/A</definedName>
    <definedName name="Punkte10_3" localSheetId="15">#REF!</definedName>
    <definedName name="Punkte10_3" localSheetId="3">#N/A</definedName>
    <definedName name="Punkte10_3" localSheetId="5">#N/A</definedName>
    <definedName name="Punkte10_3" localSheetId="8">#N/A</definedName>
    <definedName name="Punkte10_3" localSheetId="12">#N/A</definedName>
    <definedName name="Punkte10_3" localSheetId="11">#N/A</definedName>
    <definedName name="Punkte10_3" localSheetId="14">#N/A</definedName>
    <definedName name="Punkte10_3" localSheetId="16">#REF!</definedName>
    <definedName name="Punkte10_3" localSheetId="4">#N/A</definedName>
    <definedName name="Punkte10_3" localSheetId="6">#N/A</definedName>
    <definedName name="Punkte10_3" localSheetId="7">#N/A</definedName>
    <definedName name="Punkte10_3" localSheetId="10">#N/A</definedName>
    <definedName name="Punkte10_3" localSheetId="9">#N/A</definedName>
    <definedName name="Punkte10_3" localSheetId="0">#REF!</definedName>
    <definedName name="Punkte10_3">#REF!</definedName>
    <definedName name="Punkte10_4" localSheetId="13">#N/A</definedName>
    <definedName name="Punkte10_4" localSheetId="15">#REF!</definedName>
    <definedName name="Punkte10_4" localSheetId="3">#N/A</definedName>
    <definedName name="Punkte10_4" localSheetId="5">#N/A</definedName>
    <definedName name="Punkte10_4" localSheetId="8">#N/A</definedName>
    <definedName name="Punkte10_4" localSheetId="12">#N/A</definedName>
    <definedName name="Punkte10_4" localSheetId="11">#N/A</definedName>
    <definedName name="Punkte10_4" localSheetId="14">#N/A</definedName>
    <definedName name="Punkte10_4" localSheetId="16">#REF!</definedName>
    <definedName name="Punkte10_4" localSheetId="4">#N/A</definedName>
    <definedName name="Punkte10_4" localSheetId="6">#N/A</definedName>
    <definedName name="Punkte10_4" localSheetId="7">#N/A</definedName>
    <definedName name="Punkte10_4" localSheetId="10">#N/A</definedName>
    <definedName name="Punkte10_4" localSheetId="9">#N/A</definedName>
    <definedName name="Punkte10_4" localSheetId="0">#REF!</definedName>
    <definedName name="Punkte10_4">#REF!</definedName>
    <definedName name="Punkte10_5" localSheetId="13">#N/A</definedName>
    <definedName name="Punkte10_5" localSheetId="15">#REF!</definedName>
    <definedName name="Punkte10_5" localSheetId="3">#N/A</definedName>
    <definedName name="Punkte10_5" localSheetId="5">#N/A</definedName>
    <definedName name="Punkte10_5" localSheetId="8">#N/A</definedName>
    <definedName name="Punkte10_5" localSheetId="12">#N/A</definedName>
    <definedName name="Punkte10_5" localSheetId="11">#N/A</definedName>
    <definedName name="Punkte10_5" localSheetId="14">#N/A</definedName>
    <definedName name="Punkte10_5" localSheetId="16">#REF!</definedName>
    <definedName name="Punkte10_5" localSheetId="4">#N/A</definedName>
    <definedName name="Punkte10_5" localSheetId="6">#N/A</definedName>
    <definedName name="Punkte10_5" localSheetId="7">#N/A</definedName>
    <definedName name="Punkte10_5" localSheetId="10">#N/A</definedName>
    <definedName name="Punkte10_5" localSheetId="9">#N/A</definedName>
    <definedName name="Punkte10_5" localSheetId="0">#REF!</definedName>
    <definedName name="Punkte10_5">#REF!</definedName>
    <definedName name="Punkte10_6" localSheetId="13">#N/A</definedName>
    <definedName name="Punkte10_6" localSheetId="15">#REF!</definedName>
    <definedName name="Punkte10_6" localSheetId="3">#N/A</definedName>
    <definedName name="Punkte10_6" localSheetId="5">#N/A</definedName>
    <definedName name="Punkte10_6" localSheetId="8">#N/A</definedName>
    <definedName name="Punkte10_6" localSheetId="12">#N/A</definedName>
    <definedName name="Punkte10_6" localSheetId="11">#N/A</definedName>
    <definedName name="Punkte10_6" localSheetId="14">#N/A</definedName>
    <definedName name="Punkte10_6" localSheetId="16">#REF!</definedName>
    <definedName name="Punkte10_6" localSheetId="4">#N/A</definedName>
    <definedName name="Punkte10_6" localSheetId="6">#N/A</definedName>
    <definedName name="Punkte10_6" localSheetId="7">#N/A</definedName>
    <definedName name="Punkte10_6" localSheetId="10">#N/A</definedName>
    <definedName name="Punkte10_6" localSheetId="9">#N/A</definedName>
    <definedName name="Punkte10_6" localSheetId="0">#REF!</definedName>
    <definedName name="Punkte10_6">#REF!</definedName>
    <definedName name="Punkte10_7" localSheetId="13">#N/A</definedName>
    <definedName name="Punkte10_7" localSheetId="15">#REF!</definedName>
    <definedName name="Punkte10_7" localSheetId="3">#N/A</definedName>
    <definedName name="Punkte10_7" localSheetId="5">#N/A</definedName>
    <definedName name="Punkte10_7" localSheetId="8">#N/A</definedName>
    <definedName name="Punkte10_7" localSheetId="12">#N/A</definedName>
    <definedName name="Punkte10_7" localSheetId="11">#N/A</definedName>
    <definedName name="Punkte10_7" localSheetId="14">#N/A</definedName>
    <definedName name="Punkte10_7" localSheetId="16">#REF!</definedName>
    <definedName name="Punkte10_7" localSheetId="4">#N/A</definedName>
    <definedName name="Punkte10_7" localSheetId="6">#N/A</definedName>
    <definedName name="Punkte10_7" localSheetId="7">#N/A</definedName>
    <definedName name="Punkte10_7" localSheetId="10">#N/A</definedName>
    <definedName name="Punkte10_7" localSheetId="9">#N/A</definedName>
    <definedName name="Punkte10_7" localSheetId="0">#REF!</definedName>
    <definedName name="Punkte10_7">#REF!</definedName>
    <definedName name="Punkte10_8" localSheetId="13">#N/A</definedName>
    <definedName name="Punkte10_8" localSheetId="15">#REF!</definedName>
    <definedName name="Punkte10_8" localSheetId="3">#N/A</definedName>
    <definedName name="Punkte10_8" localSheetId="5">#N/A</definedName>
    <definedName name="Punkte10_8" localSheetId="8">#N/A</definedName>
    <definedName name="Punkte10_8" localSheetId="12">#N/A</definedName>
    <definedName name="Punkte10_8" localSheetId="11">#N/A</definedName>
    <definedName name="Punkte10_8" localSheetId="14">#N/A</definedName>
    <definedName name="Punkte10_8" localSheetId="16">#REF!</definedName>
    <definedName name="Punkte10_8" localSheetId="4">#N/A</definedName>
    <definedName name="Punkte10_8" localSheetId="6">#N/A</definedName>
    <definedName name="Punkte10_8" localSheetId="7">#N/A</definedName>
    <definedName name="Punkte10_8" localSheetId="10">#N/A</definedName>
    <definedName name="Punkte10_8" localSheetId="9">#N/A</definedName>
    <definedName name="Punkte10_8" localSheetId="0">#REF!</definedName>
    <definedName name="Punkte10_8">#REF!</definedName>
    <definedName name="Punkte10_9" localSheetId="13">#N/A</definedName>
    <definedName name="Punkte10_9" localSheetId="15">#REF!</definedName>
    <definedName name="Punkte10_9" localSheetId="3">#N/A</definedName>
    <definedName name="Punkte10_9" localSheetId="5">#N/A</definedName>
    <definedName name="Punkte10_9" localSheetId="8">#N/A</definedName>
    <definedName name="Punkte10_9" localSheetId="12">#N/A</definedName>
    <definedName name="Punkte10_9" localSheetId="11">#N/A</definedName>
    <definedName name="Punkte10_9" localSheetId="14">#N/A</definedName>
    <definedName name="Punkte10_9" localSheetId="16">#REF!</definedName>
    <definedName name="Punkte10_9" localSheetId="4">#N/A</definedName>
    <definedName name="Punkte10_9" localSheetId="6">#N/A</definedName>
    <definedName name="Punkte10_9" localSheetId="7">#N/A</definedName>
    <definedName name="Punkte10_9" localSheetId="10">#N/A</definedName>
    <definedName name="Punkte10_9" localSheetId="9">#N/A</definedName>
    <definedName name="Punkte10_9" localSheetId="0">#REF!</definedName>
    <definedName name="Punkte10_9">#REF!</definedName>
    <definedName name="Punkte11" localSheetId="15">'a11'!$AA$16</definedName>
    <definedName name="Punkte11" localSheetId="5">'a8'!#REF!</definedName>
    <definedName name="Punkte11" localSheetId="8">'a9'!$W$16</definedName>
    <definedName name="Punkte11" localSheetId="12">'a9 (2)'!$W$16</definedName>
    <definedName name="Punkte11" localSheetId="11">'a9 (3)'!$W$16</definedName>
    <definedName name="Punkte11" localSheetId="4">[1]auswertung1!#REF!</definedName>
    <definedName name="Punkte11" localSheetId="6">[12]auswertung!#REF!</definedName>
    <definedName name="Punkte11">'a7'!#REF!</definedName>
    <definedName name="Punkte11_1" localSheetId="13">#N/A</definedName>
    <definedName name="Punkte11_1" localSheetId="15">#REF!</definedName>
    <definedName name="Punkte11_1" localSheetId="3">#N/A</definedName>
    <definedName name="Punkte11_1" localSheetId="5">#N/A</definedName>
    <definedName name="Punkte11_1" localSheetId="8">#N/A</definedName>
    <definedName name="Punkte11_1" localSheetId="12">#N/A</definedName>
    <definedName name="Punkte11_1" localSheetId="11">#N/A</definedName>
    <definedName name="Punkte11_1" localSheetId="14">#N/A</definedName>
    <definedName name="Punkte11_1" localSheetId="16">#REF!</definedName>
    <definedName name="Punkte11_1" localSheetId="4">#N/A</definedName>
    <definedName name="Punkte11_1" localSheetId="6">#N/A</definedName>
    <definedName name="Punkte11_1" localSheetId="7">#N/A</definedName>
    <definedName name="Punkte11_1" localSheetId="10">#N/A</definedName>
    <definedName name="Punkte11_1" localSheetId="9">#N/A</definedName>
    <definedName name="Punkte11_1" localSheetId="0">#REF!</definedName>
    <definedName name="Punkte11_1">#REF!</definedName>
    <definedName name="Punkte11_10" localSheetId="13">#N/A</definedName>
    <definedName name="Punkte11_10" localSheetId="15">#REF!</definedName>
    <definedName name="Punkte11_10" localSheetId="3">#N/A</definedName>
    <definedName name="Punkte11_10" localSheetId="5">#N/A</definedName>
    <definedName name="Punkte11_10" localSheetId="8">#N/A</definedName>
    <definedName name="Punkte11_10" localSheetId="12">#N/A</definedName>
    <definedName name="Punkte11_10" localSheetId="11">#N/A</definedName>
    <definedName name="Punkte11_10" localSheetId="14">#N/A</definedName>
    <definedName name="Punkte11_10" localSheetId="16">#REF!</definedName>
    <definedName name="Punkte11_10" localSheetId="4">#N/A</definedName>
    <definedName name="Punkte11_10" localSheetId="6">#N/A</definedName>
    <definedName name="Punkte11_10" localSheetId="7">#N/A</definedName>
    <definedName name="Punkte11_10" localSheetId="10">#N/A</definedName>
    <definedName name="Punkte11_10" localSheetId="9">#N/A</definedName>
    <definedName name="Punkte11_10" localSheetId="0">#REF!</definedName>
    <definedName name="Punkte11_10">#REF!</definedName>
    <definedName name="Punkte11_11" localSheetId="13">#N/A</definedName>
    <definedName name="Punkte11_11" localSheetId="15">#REF!</definedName>
    <definedName name="Punkte11_11" localSheetId="3">#N/A</definedName>
    <definedName name="Punkte11_11" localSheetId="5">#N/A</definedName>
    <definedName name="Punkte11_11" localSheetId="8">#N/A</definedName>
    <definedName name="Punkte11_11" localSheetId="12">#N/A</definedName>
    <definedName name="Punkte11_11" localSheetId="11">#N/A</definedName>
    <definedName name="Punkte11_11" localSheetId="14">#N/A</definedName>
    <definedName name="Punkte11_11" localSheetId="16">#REF!</definedName>
    <definedName name="Punkte11_11" localSheetId="4">#N/A</definedName>
    <definedName name="Punkte11_11" localSheetId="6">#N/A</definedName>
    <definedName name="Punkte11_11" localSheetId="7">#N/A</definedName>
    <definedName name="Punkte11_11" localSheetId="10">#N/A</definedName>
    <definedName name="Punkte11_11" localSheetId="9">#N/A</definedName>
    <definedName name="Punkte11_11" localSheetId="0">#REF!</definedName>
    <definedName name="Punkte11_11">#REF!</definedName>
    <definedName name="Punkte11_2" localSheetId="13">#N/A</definedName>
    <definedName name="Punkte11_2" localSheetId="15">#REF!</definedName>
    <definedName name="Punkte11_2" localSheetId="3">#N/A</definedName>
    <definedName name="Punkte11_2" localSheetId="5">#N/A</definedName>
    <definedName name="Punkte11_2" localSheetId="8">#N/A</definedName>
    <definedName name="Punkte11_2" localSheetId="12">#N/A</definedName>
    <definedName name="Punkte11_2" localSheetId="11">#N/A</definedName>
    <definedName name="Punkte11_2" localSheetId="14">#N/A</definedName>
    <definedName name="Punkte11_2" localSheetId="16">#REF!</definedName>
    <definedName name="Punkte11_2" localSheetId="4">#N/A</definedName>
    <definedName name="Punkte11_2" localSheetId="6">#N/A</definedName>
    <definedName name="Punkte11_2" localSheetId="7">#N/A</definedName>
    <definedName name="Punkte11_2" localSheetId="10">#N/A</definedName>
    <definedName name="Punkte11_2" localSheetId="9">#N/A</definedName>
    <definedName name="Punkte11_2" localSheetId="0">#REF!</definedName>
    <definedName name="Punkte11_2">#REF!</definedName>
    <definedName name="Punkte11_3" localSheetId="13">#N/A</definedName>
    <definedName name="Punkte11_3" localSheetId="15">#REF!</definedName>
    <definedName name="Punkte11_3" localSheetId="3">#N/A</definedName>
    <definedName name="Punkte11_3" localSheetId="5">#N/A</definedName>
    <definedName name="Punkte11_3" localSheetId="8">#N/A</definedName>
    <definedName name="Punkte11_3" localSheetId="12">#N/A</definedName>
    <definedName name="Punkte11_3" localSheetId="11">#N/A</definedName>
    <definedName name="Punkte11_3" localSheetId="14">#N/A</definedName>
    <definedName name="Punkte11_3" localSheetId="16">#REF!</definedName>
    <definedName name="Punkte11_3" localSheetId="4">#N/A</definedName>
    <definedName name="Punkte11_3" localSheetId="6">#N/A</definedName>
    <definedName name="Punkte11_3" localSheetId="7">#N/A</definedName>
    <definedName name="Punkte11_3" localSheetId="10">#N/A</definedName>
    <definedName name="Punkte11_3" localSheetId="9">#N/A</definedName>
    <definedName name="Punkte11_3" localSheetId="0">#REF!</definedName>
    <definedName name="Punkte11_3">#REF!</definedName>
    <definedName name="Punkte11_4" localSheetId="13">#N/A</definedName>
    <definedName name="Punkte11_4" localSheetId="15">#REF!</definedName>
    <definedName name="Punkte11_4" localSheetId="3">#N/A</definedName>
    <definedName name="Punkte11_4" localSheetId="5">#N/A</definedName>
    <definedName name="Punkte11_4" localSheetId="8">#N/A</definedName>
    <definedName name="Punkte11_4" localSheetId="12">#N/A</definedName>
    <definedName name="Punkte11_4" localSheetId="11">#N/A</definedName>
    <definedName name="Punkte11_4" localSheetId="14">#N/A</definedName>
    <definedName name="Punkte11_4" localSheetId="16">#REF!</definedName>
    <definedName name="Punkte11_4" localSheetId="4">#N/A</definedName>
    <definedName name="Punkte11_4" localSheetId="6">#N/A</definedName>
    <definedName name="Punkte11_4" localSheetId="7">#N/A</definedName>
    <definedName name="Punkte11_4" localSheetId="10">#N/A</definedName>
    <definedName name="Punkte11_4" localSheetId="9">#N/A</definedName>
    <definedName name="Punkte11_4" localSheetId="0">#REF!</definedName>
    <definedName name="Punkte11_4">#REF!</definedName>
    <definedName name="Punkte11_5" localSheetId="13">#N/A</definedName>
    <definedName name="Punkte11_5" localSheetId="15">#REF!</definedName>
    <definedName name="Punkte11_5" localSheetId="3">#N/A</definedName>
    <definedName name="Punkte11_5" localSheetId="5">#N/A</definedName>
    <definedName name="Punkte11_5" localSheetId="8">#N/A</definedName>
    <definedName name="Punkte11_5" localSheetId="12">#N/A</definedName>
    <definedName name="Punkte11_5" localSheetId="11">#N/A</definedName>
    <definedName name="Punkte11_5" localSheetId="14">#N/A</definedName>
    <definedName name="Punkte11_5" localSheetId="16">#REF!</definedName>
    <definedName name="Punkte11_5" localSheetId="4">#N/A</definedName>
    <definedName name="Punkte11_5" localSheetId="6">#N/A</definedName>
    <definedName name="Punkte11_5" localSheetId="7">#N/A</definedName>
    <definedName name="Punkte11_5" localSheetId="10">#N/A</definedName>
    <definedName name="Punkte11_5" localSheetId="9">#N/A</definedName>
    <definedName name="Punkte11_5" localSheetId="0">#REF!</definedName>
    <definedName name="Punkte11_5">#REF!</definedName>
    <definedName name="Punkte11_6" localSheetId="13">#N/A</definedName>
    <definedName name="Punkte11_6" localSheetId="15">#REF!</definedName>
    <definedName name="Punkte11_6" localSheetId="3">#N/A</definedName>
    <definedName name="Punkte11_6" localSheetId="5">#N/A</definedName>
    <definedName name="Punkte11_6" localSheetId="8">#N/A</definedName>
    <definedName name="Punkte11_6" localSheetId="12">#N/A</definedName>
    <definedName name="Punkte11_6" localSheetId="11">#N/A</definedName>
    <definedName name="Punkte11_6" localSheetId="14">#N/A</definedName>
    <definedName name="Punkte11_6" localSheetId="16">#REF!</definedName>
    <definedName name="Punkte11_6" localSheetId="4">#N/A</definedName>
    <definedName name="Punkte11_6" localSheetId="6">#N/A</definedName>
    <definedName name="Punkte11_6" localSheetId="7">#N/A</definedName>
    <definedName name="Punkte11_6" localSheetId="10">#N/A</definedName>
    <definedName name="Punkte11_6" localSheetId="9">#N/A</definedName>
    <definedName name="Punkte11_6" localSheetId="0">#REF!</definedName>
    <definedName name="Punkte11_6">#REF!</definedName>
    <definedName name="Punkte11_7" localSheetId="13">#N/A</definedName>
    <definedName name="Punkte11_7" localSheetId="15">#REF!</definedName>
    <definedName name="Punkte11_7" localSheetId="3">#N/A</definedName>
    <definedName name="Punkte11_7" localSheetId="5">#N/A</definedName>
    <definedName name="Punkte11_7" localSheetId="8">#N/A</definedName>
    <definedName name="Punkte11_7" localSheetId="12">#N/A</definedName>
    <definedName name="Punkte11_7" localSheetId="11">#N/A</definedName>
    <definedName name="Punkte11_7" localSheetId="14">#N/A</definedName>
    <definedName name="Punkte11_7" localSheetId="16">#REF!</definedName>
    <definedName name="Punkte11_7" localSheetId="4">#N/A</definedName>
    <definedName name="Punkte11_7" localSheetId="6">#N/A</definedName>
    <definedName name="Punkte11_7" localSheetId="7">#N/A</definedName>
    <definedName name="Punkte11_7" localSheetId="10">#N/A</definedName>
    <definedName name="Punkte11_7" localSheetId="9">#N/A</definedName>
    <definedName name="Punkte11_7" localSheetId="0">#REF!</definedName>
    <definedName name="Punkte11_7">#REF!</definedName>
    <definedName name="Punkte11_8" localSheetId="13">#N/A</definedName>
    <definedName name="Punkte11_8" localSheetId="15">#REF!</definedName>
    <definedName name="Punkte11_8" localSheetId="3">#N/A</definedName>
    <definedName name="Punkte11_8" localSheetId="5">#N/A</definedName>
    <definedName name="Punkte11_8" localSheetId="8">#N/A</definedName>
    <definedName name="Punkte11_8" localSheetId="12">#N/A</definedName>
    <definedName name="Punkte11_8" localSheetId="11">#N/A</definedName>
    <definedName name="Punkte11_8" localSheetId="14">#N/A</definedName>
    <definedName name="Punkte11_8" localSheetId="16">#REF!</definedName>
    <definedName name="Punkte11_8" localSheetId="4">#N/A</definedName>
    <definedName name="Punkte11_8" localSheetId="6">#N/A</definedName>
    <definedName name="Punkte11_8" localSheetId="7">#N/A</definedName>
    <definedName name="Punkte11_8" localSheetId="10">#N/A</definedName>
    <definedName name="Punkte11_8" localSheetId="9">#N/A</definedName>
    <definedName name="Punkte11_8" localSheetId="0">#REF!</definedName>
    <definedName name="Punkte11_8">#REF!</definedName>
    <definedName name="Punkte11_9" localSheetId="13">#N/A</definedName>
    <definedName name="Punkte11_9" localSheetId="15">#REF!</definedName>
    <definedName name="Punkte11_9" localSheetId="3">#N/A</definedName>
    <definedName name="Punkte11_9" localSheetId="5">#N/A</definedName>
    <definedName name="Punkte11_9" localSheetId="8">#N/A</definedName>
    <definedName name="Punkte11_9" localSheetId="12">#N/A</definedName>
    <definedName name="Punkte11_9" localSheetId="11">#N/A</definedName>
    <definedName name="Punkte11_9" localSheetId="14">#N/A</definedName>
    <definedName name="Punkte11_9" localSheetId="16">#REF!</definedName>
    <definedName name="Punkte11_9" localSheetId="4">#N/A</definedName>
    <definedName name="Punkte11_9" localSheetId="6">#N/A</definedName>
    <definedName name="Punkte11_9" localSheetId="7">#N/A</definedName>
    <definedName name="Punkte11_9" localSheetId="10">#N/A</definedName>
    <definedName name="Punkte11_9" localSheetId="9">#N/A</definedName>
    <definedName name="Punkte11_9" localSheetId="0">#REF!</definedName>
    <definedName name="Punkte11_9">#REF!</definedName>
    <definedName name="Punkte2_1">"#ref!"</definedName>
    <definedName name="Punkte3_1" localSheetId="13">#N/A</definedName>
    <definedName name="Punkte3_1" localSheetId="15">#REF!</definedName>
    <definedName name="Punkte3_1" localSheetId="3">#N/A</definedName>
    <definedName name="Punkte3_1" localSheetId="5">#N/A</definedName>
    <definedName name="Punkte3_1" localSheetId="8">#N/A</definedName>
    <definedName name="Punkte3_1" localSheetId="12">#N/A</definedName>
    <definedName name="Punkte3_1" localSheetId="11">#N/A</definedName>
    <definedName name="Punkte3_1" localSheetId="14">#N/A</definedName>
    <definedName name="Punkte3_1" localSheetId="16">#REF!</definedName>
    <definedName name="Punkte3_1" localSheetId="4">#N/A</definedName>
    <definedName name="Punkte3_1" localSheetId="6">#N/A</definedName>
    <definedName name="Punkte3_1" localSheetId="7">#N/A</definedName>
    <definedName name="Punkte3_1" localSheetId="10">#N/A</definedName>
    <definedName name="Punkte3_1" localSheetId="9">#N/A</definedName>
    <definedName name="Punkte3_1" localSheetId="0">#REF!</definedName>
    <definedName name="Punkte3_1">#REF!</definedName>
    <definedName name="Punkte3_10" localSheetId="13">#N/A</definedName>
    <definedName name="Punkte3_10" localSheetId="15">#REF!</definedName>
    <definedName name="Punkte3_10" localSheetId="3">#N/A</definedName>
    <definedName name="Punkte3_10" localSheetId="5">#N/A</definedName>
    <definedName name="Punkte3_10" localSheetId="8">#N/A</definedName>
    <definedName name="Punkte3_10" localSheetId="12">#N/A</definedName>
    <definedName name="Punkte3_10" localSheetId="11">#N/A</definedName>
    <definedName name="Punkte3_10" localSheetId="14">#N/A</definedName>
    <definedName name="Punkte3_10" localSheetId="16">#REF!</definedName>
    <definedName name="Punkte3_10" localSheetId="4">#N/A</definedName>
    <definedName name="Punkte3_10" localSheetId="6">#N/A</definedName>
    <definedName name="Punkte3_10" localSheetId="7">#N/A</definedName>
    <definedName name="Punkte3_10" localSheetId="10">#N/A</definedName>
    <definedName name="Punkte3_10" localSheetId="9">#N/A</definedName>
    <definedName name="Punkte3_10" localSheetId="0">#REF!</definedName>
    <definedName name="Punkte3_10">#REF!</definedName>
    <definedName name="Punkte3_11" localSheetId="13">#N/A</definedName>
    <definedName name="Punkte3_11" localSheetId="15">#REF!</definedName>
    <definedName name="Punkte3_11" localSheetId="3">#N/A</definedName>
    <definedName name="Punkte3_11" localSheetId="5">#N/A</definedName>
    <definedName name="Punkte3_11" localSheetId="8">#N/A</definedName>
    <definedName name="Punkte3_11" localSheetId="12">#N/A</definedName>
    <definedName name="Punkte3_11" localSheetId="11">#N/A</definedName>
    <definedName name="Punkte3_11" localSheetId="14">#N/A</definedName>
    <definedName name="Punkte3_11" localSheetId="16">#REF!</definedName>
    <definedName name="Punkte3_11" localSheetId="4">#N/A</definedName>
    <definedName name="Punkte3_11" localSheetId="6">#N/A</definedName>
    <definedName name="Punkte3_11" localSheetId="7">#N/A</definedName>
    <definedName name="Punkte3_11" localSheetId="10">#N/A</definedName>
    <definedName name="Punkte3_11" localSheetId="9">#N/A</definedName>
    <definedName name="Punkte3_11" localSheetId="0">#REF!</definedName>
    <definedName name="Punkte3_11">#REF!</definedName>
    <definedName name="Punkte3_2" localSheetId="13">#N/A</definedName>
    <definedName name="Punkte3_2" localSheetId="15">#REF!</definedName>
    <definedName name="Punkte3_2" localSheetId="3">#N/A</definedName>
    <definedName name="Punkte3_2" localSheetId="5">#N/A</definedName>
    <definedName name="Punkte3_2" localSheetId="8">#N/A</definedName>
    <definedName name="Punkte3_2" localSheetId="12">#N/A</definedName>
    <definedName name="Punkte3_2" localSheetId="11">#N/A</definedName>
    <definedName name="Punkte3_2" localSheetId="14">#N/A</definedName>
    <definedName name="Punkte3_2" localSheetId="16">#REF!</definedName>
    <definedName name="Punkte3_2" localSheetId="4">#N/A</definedName>
    <definedName name="Punkte3_2" localSheetId="6">#N/A</definedName>
    <definedName name="Punkte3_2" localSheetId="7">#N/A</definedName>
    <definedName name="Punkte3_2" localSheetId="10">#N/A</definedName>
    <definedName name="Punkte3_2" localSheetId="9">#N/A</definedName>
    <definedName name="Punkte3_2" localSheetId="0">#REF!</definedName>
    <definedName name="Punkte3_2">#REF!</definedName>
    <definedName name="Punkte3_3" localSheetId="13">#N/A</definedName>
    <definedName name="Punkte3_3" localSheetId="15">#REF!</definedName>
    <definedName name="Punkte3_3" localSheetId="3">#N/A</definedName>
    <definedName name="Punkte3_3" localSheetId="5">#N/A</definedName>
    <definedName name="Punkte3_3" localSheetId="8">#N/A</definedName>
    <definedName name="Punkte3_3" localSheetId="12">#N/A</definedName>
    <definedName name="Punkte3_3" localSheetId="11">#N/A</definedName>
    <definedName name="Punkte3_3" localSheetId="14">#N/A</definedName>
    <definedName name="Punkte3_3" localSheetId="16">#REF!</definedName>
    <definedName name="Punkte3_3" localSheetId="4">#N/A</definedName>
    <definedName name="Punkte3_3" localSheetId="6">#N/A</definedName>
    <definedName name="Punkte3_3" localSheetId="7">#N/A</definedName>
    <definedName name="Punkte3_3" localSheetId="10">#N/A</definedName>
    <definedName name="Punkte3_3" localSheetId="9">#N/A</definedName>
    <definedName name="Punkte3_3" localSheetId="0">#REF!</definedName>
    <definedName name="Punkte3_3">#REF!</definedName>
    <definedName name="Punkte3_4" localSheetId="13">#N/A</definedName>
    <definedName name="Punkte3_4" localSheetId="15">#REF!</definedName>
    <definedName name="Punkte3_4" localSheetId="3">#N/A</definedName>
    <definedName name="Punkte3_4" localSheetId="5">#N/A</definedName>
    <definedName name="Punkte3_4" localSheetId="8">#N/A</definedName>
    <definedName name="Punkte3_4" localSheetId="12">#N/A</definedName>
    <definedName name="Punkte3_4" localSheetId="11">#N/A</definedName>
    <definedName name="Punkte3_4" localSheetId="14">#N/A</definedName>
    <definedName name="Punkte3_4" localSheetId="16">#REF!</definedName>
    <definedName name="Punkte3_4" localSheetId="4">#N/A</definedName>
    <definedName name="Punkte3_4" localSheetId="6">#N/A</definedName>
    <definedName name="Punkte3_4" localSheetId="7">#N/A</definedName>
    <definedName name="Punkte3_4" localSheetId="10">#N/A</definedName>
    <definedName name="Punkte3_4" localSheetId="9">#N/A</definedName>
    <definedName name="Punkte3_4" localSheetId="0">#REF!</definedName>
    <definedName name="Punkte3_4">#REF!</definedName>
    <definedName name="Punkte3_5" localSheetId="13">#N/A</definedName>
    <definedName name="Punkte3_5" localSheetId="15">#REF!</definedName>
    <definedName name="Punkte3_5" localSheetId="3">#N/A</definedName>
    <definedName name="Punkte3_5" localSheetId="5">#N/A</definedName>
    <definedName name="Punkte3_5" localSheetId="8">#N/A</definedName>
    <definedName name="Punkte3_5" localSheetId="12">#N/A</definedName>
    <definedName name="Punkte3_5" localSheetId="11">#N/A</definedName>
    <definedName name="Punkte3_5" localSheetId="14">#N/A</definedName>
    <definedName name="Punkte3_5" localSheetId="16">#REF!</definedName>
    <definedName name="Punkte3_5" localSheetId="4">#N/A</definedName>
    <definedName name="Punkte3_5" localSheetId="6">#N/A</definedName>
    <definedName name="Punkte3_5" localSheetId="7">#N/A</definedName>
    <definedName name="Punkte3_5" localSheetId="10">#N/A</definedName>
    <definedName name="Punkte3_5" localSheetId="9">#N/A</definedName>
    <definedName name="Punkte3_5" localSheetId="0">#REF!</definedName>
    <definedName name="Punkte3_5">#REF!</definedName>
    <definedName name="Punkte3_6" localSheetId="13">#N/A</definedName>
    <definedName name="Punkte3_6" localSheetId="15">#REF!</definedName>
    <definedName name="Punkte3_6" localSheetId="3">#N/A</definedName>
    <definedName name="Punkte3_6" localSheetId="5">#N/A</definedName>
    <definedName name="Punkte3_6" localSheetId="8">#N/A</definedName>
    <definedName name="Punkte3_6" localSheetId="12">#N/A</definedName>
    <definedName name="Punkte3_6" localSheetId="11">#N/A</definedName>
    <definedName name="Punkte3_6" localSheetId="14">#N/A</definedName>
    <definedName name="Punkte3_6" localSheetId="16">#REF!</definedName>
    <definedName name="Punkte3_6" localSheetId="4">#N/A</definedName>
    <definedName name="Punkte3_6" localSheetId="6">#N/A</definedName>
    <definedName name="Punkte3_6" localSheetId="7">#N/A</definedName>
    <definedName name="Punkte3_6" localSheetId="10">#N/A</definedName>
    <definedName name="Punkte3_6" localSheetId="9">#N/A</definedName>
    <definedName name="Punkte3_6" localSheetId="0">#REF!</definedName>
    <definedName name="Punkte3_6">#REF!</definedName>
    <definedName name="Punkte3_7" localSheetId="13">#N/A</definedName>
    <definedName name="Punkte3_7" localSheetId="15">#REF!</definedName>
    <definedName name="Punkte3_7" localSheetId="3">#N/A</definedName>
    <definedName name="Punkte3_7" localSheetId="5">#N/A</definedName>
    <definedName name="Punkte3_7" localSheetId="8">#N/A</definedName>
    <definedName name="Punkte3_7" localSheetId="12">#N/A</definedName>
    <definedName name="Punkte3_7" localSheetId="11">#N/A</definedName>
    <definedName name="Punkte3_7" localSheetId="14">#N/A</definedName>
    <definedName name="Punkte3_7" localSheetId="16">#REF!</definedName>
    <definedName name="Punkte3_7" localSheetId="4">#N/A</definedName>
    <definedName name="Punkte3_7" localSheetId="6">#N/A</definedName>
    <definedName name="Punkte3_7" localSheetId="7">#N/A</definedName>
    <definedName name="Punkte3_7" localSheetId="10">#N/A</definedName>
    <definedName name="Punkte3_7" localSheetId="9">#N/A</definedName>
    <definedName name="Punkte3_7" localSheetId="0">#REF!</definedName>
    <definedName name="Punkte3_7">#REF!</definedName>
    <definedName name="Punkte3_8" localSheetId="13">#N/A</definedName>
    <definedName name="Punkte3_8" localSheetId="15">#REF!</definedName>
    <definedName name="Punkte3_8" localSheetId="3">#N/A</definedName>
    <definedName name="Punkte3_8" localSheetId="5">#N/A</definedName>
    <definedName name="Punkte3_8" localSheetId="8">#N/A</definedName>
    <definedName name="Punkte3_8" localSheetId="12">#N/A</definedName>
    <definedName name="Punkte3_8" localSheetId="11">#N/A</definedName>
    <definedName name="Punkte3_8" localSheetId="14">#N/A</definedName>
    <definedName name="Punkte3_8" localSheetId="16">#REF!</definedName>
    <definedName name="Punkte3_8" localSheetId="4">#N/A</definedName>
    <definedName name="Punkte3_8" localSheetId="6">#N/A</definedName>
    <definedName name="Punkte3_8" localSheetId="7">#N/A</definedName>
    <definedName name="Punkte3_8" localSheetId="10">#N/A</definedName>
    <definedName name="Punkte3_8" localSheetId="9">#N/A</definedName>
    <definedName name="Punkte3_8" localSheetId="0">#REF!</definedName>
    <definedName name="Punkte3_8">#REF!</definedName>
    <definedName name="Punkte3_9" localSheetId="13">#N/A</definedName>
    <definedName name="Punkte3_9" localSheetId="15">#REF!</definedName>
    <definedName name="Punkte3_9" localSheetId="3">#N/A</definedName>
    <definedName name="Punkte3_9" localSheetId="5">#N/A</definedName>
    <definedName name="Punkte3_9" localSheetId="8">#N/A</definedName>
    <definedName name="Punkte3_9" localSheetId="12">#N/A</definedName>
    <definedName name="Punkte3_9" localSheetId="11">#N/A</definedName>
    <definedName name="Punkte3_9" localSheetId="14">#N/A</definedName>
    <definedName name="Punkte3_9" localSheetId="16">#REF!</definedName>
    <definedName name="Punkte3_9" localSheetId="4">#N/A</definedName>
    <definedName name="Punkte3_9" localSheetId="6">#N/A</definedName>
    <definedName name="Punkte3_9" localSheetId="7">#N/A</definedName>
    <definedName name="Punkte3_9" localSheetId="10">#N/A</definedName>
    <definedName name="Punkte3_9" localSheetId="9">#N/A</definedName>
    <definedName name="Punkte3_9" localSheetId="0">#REF!</definedName>
    <definedName name="Punkte3_9">#REF!</definedName>
    <definedName name="Punkte4_1" localSheetId="13">#N/A</definedName>
    <definedName name="Punkte4_1" localSheetId="15">#REF!</definedName>
    <definedName name="Punkte4_1" localSheetId="3">#N/A</definedName>
    <definedName name="Punkte4_1" localSheetId="5">#N/A</definedName>
    <definedName name="Punkte4_1" localSheetId="8">#N/A</definedName>
    <definedName name="Punkte4_1" localSheetId="12">#N/A</definedName>
    <definedName name="Punkte4_1" localSheetId="11">#N/A</definedName>
    <definedName name="Punkte4_1" localSheetId="14">#N/A</definedName>
    <definedName name="Punkte4_1" localSheetId="16">#REF!</definedName>
    <definedName name="Punkte4_1" localSheetId="4">#N/A</definedName>
    <definedName name="Punkte4_1" localSheetId="6">#N/A</definedName>
    <definedName name="Punkte4_1" localSheetId="7">#N/A</definedName>
    <definedName name="Punkte4_1" localSheetId="10">#N/A</definedName>
    <definedName name="Punkte4_1" localSheetId="9">#N/A</definedName>
    <definedName name="Punkte4_1" localSheetId="0">#REF!</definedName>
    <definedName name="Punkte4_1">#REF!</definedName>
    <definedName name="Punkte4_10" localSheetId="13">#N/A</definedName>
    <definedName name="Punkte4_10" localSheetId="15">#REF!</definedName>
    <definedName name="Punkte4_10" localSheetId="3">#N/A</definedName>
    <definedName name="Punkte4_10" localSheetId="5">#N/A</definedName>
    <definedName name="Punkte4_10" localSheetId="8">#N/A</definedName>
    <definedName name="Punkte4_10" localSheetId="12">#N/A</definedName>
    <definedName name="Punkte4_10" localSheetId="11">#N/A</definedName>
    <definedName name="Punkte4_10" localSheetId="14">#N/A</definedName>
    <definedName name="Punkte4_10" localSheetId="16">#REF!</definedName>
    <definedName name="Punkte4_10" localSheetId="4">#N/A</definedName>
    <definedName name="Punkte4_10" localSheetId="6">#N/A</definedName>
    <definedName name="Punkte4_10" localSheetId="7">#N/A</definedName>
    <definedName name="Punkte4_10" localSheetId="10">#N/A</definedName>
    <definedName name="Punkte4_10" localSheetId="9">#N/A</definedName>
    <definedName name="Punkte4_10" localSheetId="0">#REF!</definedName>
    <definedName name="Punkte4_10">#REF!</definedName>
    <definedName name="Punkte4_11" localSheetId="13">#N/A</definedName>
    <definedName name="Punkte4_11" localSheetId="15">#REF!</definedName>
    <definedName name="Punkte4_11" localSheetId="3">#N/A</definedName>
    <definedName name="Punkte4_11" localSheetId="5">#N/A</definedName>
    <definedName name="Punkte4_11" localSheetId="8">#N/A</definedName>
    <definedName name="Punkte4_11" localSheetId="12">#N/A</definedName>
    <definedName name="Punkte4_11" localSheetId="11">#N/A</definedName>
    <definedName name="Punkte4_11" localSheetId="14">#N/A</definedName>
    <definedName name="Punkte4_11" localSheetId="16">#REF!</definedName>
    <definedName name="Punkte4_11" localSheetId="4">#N/A</definedName>
    <definedName name="Punkte4_11" localSheetId="6">#N/A</definedName>
    <definedName name="Punkte4_11" localSheetId="7">#N/A</definedName>
    <definedName name="Punkte4_11" localSheetId="10">#N/A</definedName>
    <definedName name="Punkte4_11" localSheetId="9">#N/A</definedName>
    <definedName name="Punkte4_11" localSheetId="0">#REF!</definedName>
    <definedName name="Punkte4_11">#REF!</definedName>
    <definedName name="Punkte4_2" localSheetId="13">#N/A</definedName>
    <definedName name="Punkte4_2" localSheetId="15">#REF!</definedName>
    <definedName name="Punkte4_2" localSheetId="3">#N/A</definedName>
    <definedName name="Punkte4_2" localSheetId="5">#N/A</definedName>
    <definedName name="Punkte4_2" localSheetId="8">#N/A</definedName>
    <definedName name="Punkte4_2" localSheetId="12">#N/A</definedName>
    <definedName name="Punkte4_2" localSheetId="11">#N/A</definedName>
    <definedName name="Punkte4_2" localSheetId="14">#N/A</definedName>
    <definedName name="Punkte4_2" localSheetId="16">#REF!</definedName>
    <definedName name="Punkte4_2" localSheetId="4">#N/A</definedName>
    <definedName name="Punkte4_2" localSheetId="6">#N/A</definedName>
    <definedName name="Punkte4_2" localSheetId="7">#N/A</definedName>
    <definedName name="Punkte4_2" localSheetId="10">#N/A</definedName>
    <definedName name="Punkte4_2" localSheetId="9">#N/A</definedName>
    <definedName name="Punkte4_2" localSheetId="0">#REF!</definedName>
    <definedName name="Punkte4_2">#REF!</definedName>
    <definedName name="Punkte4_3" localSheetId="13">#N/A</definedName>
    <definedName name="Punkte4_3" localSheetId="15">#REF!</definedName>
    <definedName name="Punkte4_3" localSheetId="3">#N/A</definedName>
    <definedName name="Punkte4_3" localSheetId="5">#N/A</definedName>
    <definedName name="Punkte4_3" localSheetId="8">#N/A</definedName>
    <definedName name="Punkte4_3" localSheetId="12">#N/A</definedName>
    <definedName name="Punkte4_3" localSheetId="11">#N/A</definedName>
    <definedName name="Punkte4_3" localSheetId="14">#N/A</definedName>
    <definedName name="Punkte4_3" localSheetId="16">#REF!</definedName>
    <definedName name="Punkte4_3" localSheetId="4">#N/A</definedName>
    <definedName name="Punkte4_3" localSheetId="6">#N/A</definedName>
    <definedName name="Punkte4_3" localSheetId="7">#N/A</definedName>
    <definedName name="Punkte4_3" localSheetId="10">#N/A</definedName>
    <definedName name="Punkte4_3" localSheetId="9">#N/A</definedName>
    <definedName name="Punkte4_3" localSheetId="0">#REF!</definedName>
    <definedName name="Punkte4_3">#REF!</definedName>
    <definedName name="Punkte4_4" localSheetId="13">#N/A</definedName>
    <definedName name="Punkte4_4" localSheetId="15">#REF!</definedName>
    <definedName name="Punkte4_4" localSheetId="3">#N/A</definedName>
    <definedName name="Punkte4_4" localSheetId="5">#N/A</definedName>
    <definedName name="Punkte4_4" localSheetId="8">#N/A</definedName>
    <definedName name="Punkte4_4" localSheetId="12">#N/A</definedName>
    <definedName name="Punkte4_4" localSheetId="11">#N/A</definedName>
    <definedName name="Punkte4_4" localSheetId="14">#N/A</definedName>
    <definedName name="Punkte4_4" localSheetId="16">#REF!</definedName>
    <definedName name="Punkte4_4" localSheetId="4">#N/A</definedName>
    <definedName name="Punkte4_4" localSheetId="6">#N/A</definedName>
    <definedName name="Punkte4_4" localSheetId="7">#N/A</definedName>
    <definedName name="Punkte4_4" localSheetId="10">#N/A</definedName>
    <definedName name="Punkte4_4" localSheetId="9">#N/A</definedName>
    <definedName name="Punkte4_4" localSheetId="0">#REF!</definedName>
    <definedName name="Punkte4_4">#REF!</definedName>
    <definedName name="Punkte4_5" localSheetId="13">#N/A</definedName>
    <definedName name="Punkte4_5" localSheetId="15">#REF!</definedName>
    <definedName name="Punkte4_5" localSheetId="3">#N/A</definedName>
    <definedName name="Punkte4_5" localSheetId="5">#N/A</definedName>
    <definedName name="Punkte4_5" localSheetId="8">#N/A</definedName>
    <definedName name="Punkte4_5" localSheetId="12">#N/A</definedName>
    <definedName name="Punkte4_5" localSheetId="11">#N/A</definedName>
    <definedName name="Punkte4_5" localSheetId="14">#N/A</definedName>
    <definedName name="Punkte4_5" localSheetId="16">#REF!</definedName>
    <definedName name="Punkte4_5" localSheetId="4">#N/A</definedName>
    <definedName name="Punkte4_5" localSheetId="6">#N/A</definedName>
    <definedName name="Punkte4_5" localSheetId="7">#N/A</definedName>
    <definedName name="Punkte4_5" localSheetId="10">#N/A</definedName>
    <definedName name="Punkte4_5" localSheetId="9">#N/A</definedName>
    <definedName name="Punkte4_5" localSheetId="0">#REF!</definedName>
    <definedName name="Punkte4_5">#REF!</definedName>
    <definedName name="Punkte4_6" localSheetId="13">#N/A</definedName>
    <definedName name="Punkte4_6" localSheetId="15">#REF!</definedName>
    <definedName name="Punkte4_6" localSheetId="3">#N/A</definedName>
    <definedName name="Punkte4_6" localSheetId="5">#N/A</definedName>
    <definedName name="Punkte4_6" localSheetId="8">#N/A</definedName>
    <definedName name="Punkte4_6" localSheetId="12">#N/A</definedName>
    <definedName name="Punkte4_6" localSheetId="11">#N/A</definedName>
    <definedName name="Punkte4_6" localSheetId="14">#N/A</definedName>
    <definedName name="Punkte4_6" localSheetId="16">#REF!</definedName>
    <definedName name="Punkte4_6" localSheetId="4">#N/A</definedName>
    <definedName name="Punkte4_6" localSheetId="6">#N/A</definedName>
    <definedName name="Punkte4_6" localSheetId="7">#N/A</definedName>
    <definedName name="Punkte4_6" localSheetId="10">#N/A</definedName>
    <definedName name="Punkte4_6" localSheetId="9">#N/A</definedName>
    <definedName name="Punkte4_6" localSheetId="0">#REF!</definedName>
    <definedName name="Punkte4_6">#REF!</definedName>
    <definedName name="Punkte4_7" localSheetId="13">#N/A</definedName>
    <definedName name="Punkte4_7" localSheetId="15">#REF!</definedName>
    <definedName name="Punkte4_7" localSheetId="3">#N/A</definedName>
    <definedName name="Punkte4_7" localSheetId="5">#N/A</definedName>
    <definedName name="Punkte4_7" localSheetId="8">#N/A</definedName>
    <definedName name="Punkte4_7" localSheetId="12">#N/A</definedName>
    <definedName name="Punkte4_7" localSheetId="11">#N/A</definedName>
    <definedName name="Punkte4_7" localSheetId="14">#N/A</definedName>
    <definedName name="Punkte4_7" localSheetId="16">#REF!</definedName>
    <definedName name="Punkte4_7" localSheetId="4">#N/A</definedName>
    <definedName name="Punkte4_7" localSheetId="6">#N/A</definedName>
    <definedName name="Punkte4_7" localSheetId="7">#N/A</definedName>
    <definedName name="Punkte4_7" localSheetId="10">#N/A</definedName>
    <definedName name="Punkte4_7" localSheetId="9">#N/A</definedName>
    <definedName name="Punkte4_7" localSheetId="0">#REF!</definedName>
    <definedName name="Punkte4_7">#REF!</definedName>
    <definedName name="Punkte4_8" localSheetId="13">#N/A</definedName>
    <definedName name="Punkte4_8" localSheetId="15">#REF!</definedName>
    <definedName name="Punkte4_8" localSheetId="3">#N/A</definedName>
    <definedName name="Punkte4_8" localSheetId="5">#N/A</definedName>
    <definedName name="Punkte4_8" localSheetId="8">#N/A</definedName>
    <definedName name="Punkte4_8" localSheetId="12">#N/A</definedName>
    <definedName name="Punkte4_8" localSheetId="11">#N/A</definedName>
    <definedName name="Punkte4_8" localSheetId="14">#N/A</definedName>
    <definedName name="Punkte4_8" localSheetId="16">#REF!</definedName>
    <definedName name="Punkte4_8" localSheetId="4">#N/A</definedName>
    <definedName name="Punkte4_8" localSheetId="6">#N/A</definedName>
    <definedName name="Punkte4_8" localSheetId="7">#N/A</definedName>
    <definedName name="Punkte4_8" localSheetId="10">#N/A</definedName>
    <definedName name="Punkte4_8" localSheetId="9">#N/A</definedName>
    <definedName name="Punkte4_8" localSheetId="0">#REF!</definedName>
    <definedName name="Punkte4_8">#REF!</definedName>
    <definedName name="Punkte4_9" localSheetId="13">#N/A</definedName>
    <definedName name="Punkte4_9" localSheetId="15">#REF!</definedName>
    <definedName name="Punkte4_9" localSheetId="3">#N/A</definedName>
    <definedName name="Punkte4_9" localSheetId="5">#N/A</definedName>
    <definedName name="Punkte4_9" localSheetId="8">#N/A</definedName>
    <definedName name="Punkte4_9" localSheetId="12">#N/A</definedName>
    <definedName name="Punkte4_9" localSheetId="11">#N/A</definedName>
    <definedName name="Punkte4_9" localSheetId="14">#N/A</definedName>
    <definedName name="Punkte4_9" localSheetId="16">#REF!</definedName>
    <definedName name="Punkte4_9" localSheetId="4">#N/A</definedName>
    <definedName name="Punkte4_9" localSheetId="6">#N/A</definedName>
    <definedName name="Punkte4_9" localSheetId="7">#N/A</definedName>
    <definedName name="Punkte4_9" localSheetId="10">#N/A</definedName>
    <definedName name="Punkte4_9" localSheetId="9">#N/A</definedName>
    <definedName name="Punkte4_9" localSheetId="0">#REF!</definedName>
    <definedName name="Punkte4_9">#REF!</definedName>
    <definedName name="Punkte5_1" localSheetId="13">#N/A</definedName>
    <definedName name="Punkte5_1" localSheetId="15">#REF!</definedName>
    <definedName name="Punkte5_1" localSheetId="3">#N/A</definedName>
    <definedName name="Punkte5_1" localSheetId="5">#N/A</definedName>
    <definedName name="Punkte5_1" localSheetId="8">#N/A</definedName>
    <definedName name="Punkte5_1" localSheetId="12">#N/A</definedName>
    <definedName name="Punkte5_1" localSheetId="11">#N/A</definedName>
    <definedName name="Punkte5_1" localSheetId="14">#N/A</definedName>
    <definedName name="Punkte5_1" localSheetId="16">#REF!</definedName>
    <definedName name="Punkte5_1" localSheetId="4">#N/A</definedName>
    <definedName name="Punkte5_1" localSheetId="6">#N/A</definedName>
    <definedName name="Punkte5_1" localSheetId="7">#N/A</definedName>
    <definedName name="Punkte5_1" localSheetId="10">#N/A</definedName>
    <definedName name="Punkte5_1" localSheetId="9">#N/A</definedName>
    <definedName name="Punkte5_1" localSheetId="0">#REF!</definedName>
    <definedName name="Punkte5_1">#REF!</definedName>
    <definedName name="Punkte5_10" localSheetId="13">#N/A</definedName>
    <definedName name="Punkte5_10" localSheetId="15">#REF!</definedName>
    <definedName name="Punkte5_10" localSheetId="3">#N/A</definedName>
    <definedName name="Punkte5_10" localSheetId="5">#N/A</definedName>
    <definedName name="Punkte5_10" localSheetId="8">#N/A</definedName>
    <definedName name="Punkte5_10" localSheetId="12">#N/A</definedName>
    <definedName name="Punkte5_10" localSheetId="11">#N/A</definedName>
    <definedName name="Punkte5_10" localSheetId="14">#N/A</definedName>
    <definedName name="Punkte5_10" localSheetId="16">#REF!</definedName>
    <definedName name="Punkte5_10" localSheetId="4">#N/A</definedName>
    <definedName name="Punkte5_10" localSheetId="6">#N/A</definedName>
    <definedName name="Punkte5_10" localSheetId="7">#N/A</definedName>
    <definedName name="Punkte5_10" localSheetId="10">#N/A</definedName>
    <definedName name="Punkte5_10" localSheetId="9">#N/A</definedName>
    <definedName name="Punkte5_10" localSheetId="0">#REF!</definedName>
    <definedName name="Punkte5_10">#REF!</definedName>
    <definedName name="Punkte5_11" localSheetId="13">#N/A</definedName>
    <definedName name="Punkte5_11" localSheetId="15">#REF!</definedName>
    <definedName name="Punkte5_11" localSheetId="3">#N/A</definedName>
    <definedName name="Punkte5_11" localSheetId="5">#N/A</definedName>
    <definedName name="Punkte5_11" localSheetId="8">#N/A</definedName>
    <definedName name="Punkte5_11" localSheetId="12">#N/A</definedName>
    <definedName name="Punkte5_11" localSheetId="11">#N/A</definedName>
    <definedName name="Punkte5_11" localSheetId="14">#N/A</definedName>
    <definedName name="Punkte5_11" localSheetId="16">#REF!</definedName>
    <definedName name="Punkte5_11" localSheetId="4">#N/A</definedName>
    <definedName name="Punkte5_11" localSheetId="6">#N/A</definedName>
    <definedName name="Punkte5_11" localSheetId="7">#N/A</definedName>
    <definedName name="Punkte5_11" localSheetId="10">#N/A</definedName>
    <definedName name="Punkte5_11" localSheetId="9">#N/A</definedName>
    <definedName name="Punkte5_11" localSheetId="0">#REF!</definedName>
    <definedName name="Punkte5_11">#REF!</definedName>
    <definedName name="Punkte5_2" localSheetId="13">#N/A</definedName>
    <definedName name="Punkte5_2" localSheetId="15">#REF!</definedName>
    <definedName name="Punkte5_2" localSheetId="3">#N/A</definedName>
    <definedName name="Punkte5_2" localSheetId="5">#N/A</definedName>
    <definedName name="Punkte5_2" localSheetId="8">#N/A</definedName>
    <definedName name="Punkte5_2" localSheetId="12">#N/A</definedName>
    <definedName name="Punkte5_2" localSheetId="11">#N/A</definedName>
    <definedName name="Punkte5_2" localSheetId="14">#N/A</definedName>
    <definedName name="Punkte5_2" localSheetId="16">#REF!</definedName>
    <definedName name="Punkte5_2" localSheetId="4">#N/A</definedName>
    <definedName name="Punkte5_2" localSheetId="6">#N/A</definedName>
    <definedName name="Punkte5_2" localSheetId="7">#N/A</definedName>
    <definedName name="Punkte5_2" localSheetId="10">#N/A</definedName>
    <definedName name="Punkte5_2" localSheetId="9">#N/A</definedName>
    <definedName name="Punkte5_2" localSheetId="0">#REF!</definedName>
    <definedName name="Punkte5_2">#REF!</definedName>
    <definedName name="Punkte5_3" localSheetId="13">#N/A</definedName>
    <definedName name="Punkte5_3" localSheetId="15">#REF!</definedName>
    <definedName name="Punkte5_3" localSheetId="3">#N/A</definedName>
    <definedName name="Punkte5_3" localSheetId="5">#N/A</definedName>
    <definedName name="Punkte5_3" localSheetId="8">#N/A</definedName>
    <definedName name="Punkte5_3" localSheetId="12">#N/A</definedName>
    <definedName name="Punkte5_3" localSheetId="11">#N/A</definedName>
    <definedName name="Punkte5_3" localSheetId="14">#N/A</definedName>
    <definedName name="Punkte5_3" localSheetId="16">#REF!</definedName>
    <definedName name="Punkte5_3" localSheetId="4">#N/A</definedName>
    <definedName name="Punkte5_3" localSheetId="6">#N/A</definedName>
    <definedName name="Punkte5_3" localSheetId="7">#N/A</definedName>
    <definedName name="Punkte5_3" localSheetId="10">#N/A</definedName>
    <definedName name="Punkte5_3" localSheetId="9">#N/A</definedName>
    <definedName name="Punkte5_3" localSheetId="0">#REF!</definedName>
    <definedName name="Punkte5_3">#REF!</definedName>
    <definedName name="Punkte5_4" localSheetId="13">#N/A</definedName>
    <definedName name="Punkte5_4" localSheetId="15">#REF!</definedName>
    <definedName name="Punkte5_4" localSheetId="3">#N/A</definedName>
    <definedName name="Punkte5_4" localSheetId="5">#N/A</definedName>
    <definedName name="Punkte5_4" localSheetId="8">#N/A</definedName>
    <definedName name="Punkte5_4" localSheetId="12">#N/A</definedName>
    <definedName name="Punkte5_4" localSheetId="11">#N/A</definedName>
    <definedName name="Punkte5_4" localSheetId="14">#N/A</definedName>
    <definedName name="Punkte5_4" localSheetId="16">#REF!</definedName>
    <definedName name="Punkte5_4" localSheetId="4">#N/A</definedName>
    <definedName name="Punkte5_4" localSheetId="6">#N/A</definedName>
    <definedName name="Punkte5_4" localSheetId="7">#N/A</definedName>
    <definedName name="Punkte5_4" localSheetId="10">#N/A</definedName>
    <definedName name="Punkte5_4" localSheetId="9">#N/A</definedName>
    <definedName name="Punkte5_4" localSheetId="0">#REF!</definedName>
    <definedName name="Punkte5_4">#REF!</definedName>
    <definedName name="Punkte5_5" localSheetId="13">#N/A</definedName>
    <definedName name="Punkte5_5" localSheetId="15">#REF!</definedName>
    <definedName name="Punkte5_5" localSheetId="3">#N/A</definedName>
    <definedName name="Punkte5_5" localSheetId="5">#N/A</definedName>
    <definedName name="Punkte5_5" localSheetId="8">#N/A</definedName>
    <definedName name="Punkte5_5" localSheetId="12">#N/A</definedName>
    <definedName name="Punkte5_5" localSheetId="11">#N/A</definedName>
    <definedName name="Punkte5_5" localSheetId="14">#N/A</definedName>
    <definedName name="Punkte5_5" localSheetId="16">#REF!</definedName>
    <definedName name="Punkte5_5" localSheetId="4">#N/A</definedName>
    <definedName name="Punkte5_5" localSheetId="6">#N/A</definedName>
    <definedName name="Punkte5_5" localSheetId="7">#N/A</definedName>
    <definedName name="Punkte5_5" localSheetId="10">#N/A</definedName>
    <definedName name="Punkte5_5" localSheetId="9">#N/A</definedName>
    <definedName name="Punkte5_5" localSheetId="0">#REF!</definedName>
    <definedName name="Punkte5_5">#REF!</definedName>
    <definedName name="Punkte5_6" localSheetId="13">#N/A</definedName>
    <definedName name="Punkte5_6" localSheetId="15">#REF!</definedName>
    <definedName name="Punkte5_6" localSheetId="3">#N/A</definedName>
    <definedName name="Punkte5_6" localSheetId="5">#N/A</definedName>
    <definedName name="Punkte5_6" localSheetId="8">#N/A</definedName>
    <definedName name="Punkte5_6" localSheetId="12">#N/A</definedName>
    <definedName name="Punkte5_6" localSheetId="11">#N/A</definedName>
    <definedName name="Punkte5_6" localSheetId="14">#N/A</definedName>
    <definedName name="Punkte5_6" localSheetId="16">#REF!</definedName>
    <definedName name="Punkte5_6" localSheetId="4">#N/A</definedName>
    <definedName name="Punkte5_6" localSheetId="6">#N/A</definedName>
    <definedName name="Punkte5_6" localSheetId="7">#N/A</definedName>
    <definedName name="Punkte5_6" localSheetId="10">#N/A</definedName>
    <definedName name="Punkte5_6" localSheetId="9">#N/A</definedName>
    <definedName name="Punkte5_6" localSheetId="0">#REF!</definedName>
    <definedName name="Punkte5_6">#REF!</definedName>
    <definedName name="Punkte5_7" localSheetId="13">#N/A</definedName>
    <definedName name="Punkte5_7" localSheetId="15">#REF!</definedName>
    <definedName name="Punkte5_7" localSheetId="3">#N/A</definedName>
    <definedName name="Punkte5_7" localSheetId="5">#N/A</definedName>
    <definedName name="Punkte5_7" localSheetId="8">#N/A</definedName>
    <definedName name="Punkte5_7" localSheetId="12">#N/A</definedName>
    <definedName name="Punkte5_7" localSheetId="11">#N/A</definedName>
    <definedName name="Punkte5_7" localSheetId="14">#N/A</definedName>
    <definedName name="Punkte5_7" localSheetId="16">#REF!</definedName>
    <definedName name="Punkte5_7" localSheetId="4">#N/A</definedName>
    <definedName name="Punkte5_7" localSheetId="6">#N/A</definedName>
    <definedName name="Punkte5_7" localSheetId="7">#N/A</definedName>
    <definedName name="Punkte5_7" localSheetId="10">#N/A</definedName>
    <definedName name="Punkte5_7" localSheetId="9">#N/A</definedName>
    <definedName name="Punkte5_7" localSheetId="0">#REF!</definedName>
    <definedName name="Punkte5_7">#REF!</definedName>
    <definedName name="Punkte5_8" localSheetId="13">#N/A</definedName>
    <definedName name="Punkte5_8" localSheetId="15">#REF!</definedName>
    <definedName name="Punkte5_8" localSheetId="3">#N/A</definedName>
    <definedName name="Punkte5_8" localSheetId="5">#N/A</definedName>
    <definedName name="Punkte5_8" localSheetId="8">#N/A</definedName>
    <definedName name="Punkte5_8" localSheetId="12">#N/A</definedName>
    <definedName name="Punkte5_8" localSheetId="11">#N/A</definedName>
    <definedName name="Punkte5_8" localSheetId="14">#N/A</definedName>
    <definedName name="Punkte5_8" localSheetId="16">#REF!</definedName>
    <definedName name="Punkte5_8" localSheetId="4">#N/A</definedName>
    <definedName name="Punkte5_8" localSheetId="6">#N/A</definedName>
    <definedName name="Punkte5_8" localSheetId="7">#N/A</definedName>
    <definedName name="Punkte5_8" localSheetId="10">#N/A</definedName>
    <definedName name="Punkte5_8" localSheetId="9">#N/A</definedName>
    <definedName name="Punkte5_8" localSheetId="0">#REF!</definedName>
    <definedName name="Punkte5_8">#REF!</definedName>
    <definedName name="Punkte5_9" localSheetId="13">#N/A</definedName>
    <definedName name="Punkte5_9" localSheetId="15">#REF!</definedName>
    <definedName name="Punkte5_9" localSheetId="3">#N/A</definedName>
    <definedName name="Punkte5_9" localSheetId="5">#N/A</definedName>
    <definedName name="Punkte5_9" localSheetId="8">#N/A</definedName>
    <definedName name="Punkte5_9" localSheetId="12">#N/A</definedName>
    <definedName name="Punkte5_9" localSheetId="11">#N/A</definedName>
    <definedName name="Punkte5_9" localSheetId="14">#N/A</definedName>
    <definedName name="Punkte5_9" localSheetId="16">#REF!</definedName>
    <definedName name="Punkte5_9" localSheetId="4">#N/A</definedName>
    <definedName name="Punkte5_9" localSheetId="6">#N/A</definedName>
    <definedName name="Punkte5_9" localSheetId="7">#N/A</definedName>
    <definedName name="Punkte5_9" localSheetId="10">#N/A</definedName>
    <definedName name="Punkte5_9" localSheetId="9">#N/A</definedName>
    <definedName name="Punkte5_9" localSheetId="0">#REF!</definedName>
    <definedName name="Punkte5_9">#REF!</definedName>
    <definedName name="Punkte6_1" localSheetId="13">#N/A</definedName>
    <definedName name="Punkte6_1" localSheetId="15">#REF!</definedName>
    <definedName name="Punkte6_1" localSheetId="3">#N/A</definedName>
    <definedName name="Punkte6_1" localSheetId="5">#N/A</definedName>
    <definedName name="Punkte6_1" localSheetId="8">#N/A</definedName>
    <definedName name="Punkte6_1" localSheetId="12">#N/A</definedName>
    <definedName name="Punkte6_1" localSheetId="11">#N/A</definedName>
    <definedName name="Punkte6_1" localSheetId="14">#N/A</definedName>
    <definedName name="Punkte6_1" localSheetId="16">#REF!</definedName>
    <definedName name="Punkte6_1" localSheetId="4">#N/A</definedName>
    <definedName name="Punkte6_1" localSheetId="6">#N/A</definedName>
    <definedName name="Punkte6_1" localSheetId="7">#N/A</definedName>
    <definedName name="Punkte6_1" localSheetId="10">#N/A</definedName>
    <definedName name="Punkte6_1" localSheetId="9">#N/A</definedName>
    <definedName name="Punkte6_1" localSheetId="0">#REF!</definedName>
    <definedName name="Punkte6_1">#REF!</definedName>
    <definedName name="Punkte6_10" localSheetId="13">#N/A</definedName>
    <definedName name="Punkte6_10" localSheetId="15">#REF!</definedName>
    <definedName name="Punkte6_10" localSheetId="3">#N/A</definedName>
    <definedName name="Punkte6_10" localSheetId="5">#N/A</definedName>
    <definedName name="Punkte6_10" localSheetId="8">#N/A</definedName>
    <definedName name="Punkte6_10" localSheetId="12">#N/A</definedName>
    <definedName name="Punkte6_10" localSheetId="11">#N/A</definedName>
    <definedName name="Punkte6_10" localSheetId="14">#N/A</definedName>
    <definedName name="Punkte6_10" localSheetId="16">#REF!</definedName>
    <definedName name="Punkte6_10" localSheetId="4">#N/A</definedName>
    <definedName name="Punkte6_10" localSheetId="6">#N/A</definedName>
    <definedName name="Punkte6_10" localSheetId="7">#N/A</definedName>
    <definedName name="Punkte6_10" localSheetId="10">#N/A</definedName>
    <definedName name="Punkte6_10" localSheetId="9">#N/A</definedName>
    <definedName name="Punkte6_10" localSheetId="0">#REF!</definedName>
    <definedName name="Punkte6_10">#REF!</definedName>
    <definedName name="Punkte6_11" localSheetId="13">#N/A</definedName>
    <definedName name="Punkte6_11" localSheetId="15">#REF!</definedName>
    <definedName name="Punkte6_11" localSheetId="3">#N/A</definedName>
    <definedName name="Punkte6_11" localSheetId="5">#N/A</definedName>
    <definedName name="Punkte6_11" localSheetId="8">#N/A</definedName>
    <definedName name="Punkte6_11" localSheetId="12">#N/A</definedName>
    <definedName name="Punkte6_11" localSheetId="11">#N/A</definedName>
    <definedName name="Punkte6_11" localSheetId="14">#N/A</definedName>
    <definedName name="Punkte6_11" localSheetId="16">#REF!</definedName>
    <definedName name="Punkte6_11" localSheetId="4">#N/A</definedName>
    <definedName name="Punkte6_11" localSheetId="6">#N/A</definedName>
    <definedName name="Punkte6_11" localSheetId="7">#N/A</definedName>
    <definedName name="Punkte6_11" localSheetId="10">#N/A</definedName>
    <definedName name="Punkte6_11" localSheetId="9">#N/A</definedName>
    <definedName name="Punkte6_11" localSheetId="0">#REF!</definedName>
    <definedName name="Punkte6_11">#REF!</definedName>
    <definedName name="Punkte6_2" localSheetId="13">#N/A</definedName>
    <definedName name="Punkte6_2" localSheetId="15">#REF!</definedName>
    <definedName name="Punkte6_2" localSheetId="3">#N/A</definedName>
    <definedName name="Punkte6_2" localSheetId="5">#N/A</definedName>
    <definedName name="Punkte6_2" localSheetId="8">#N/A</definedName>
    <definedName name="Punkte6_2" localSheetId="12">#N/A</definedName>
    <definedName name="Punkte6_2" localSheetId="11">#N/A</definedName>
    <definedName name="Punkte6_2" localSheetId="14">#N/A</definedName>
    <definedName name="Punkte6_2" localSheetId="16">#REF!</definedName>
    <definedName name="Punkte6_2" localSheetId="4">#N/A</definedName>
    <definedName name="Punkte6_2" localSheetId="6">#N/A</definedName>
    <definedName name="Punkte6_2" localSheetId="7">#N/A</definedName>
    <definedName name="Punkte6_2" localSheetId="10">#N/A</definedName>
    <definedName name="Punkte6_2" localSheetId="9">#N/A</definedName>
    <definedName name="Punkte6_2" localSheetId="0">#REF!</definedName>
    <definedName name="Punkte6_2">#REF!</definedName>
    <definedName name="Punkte6_3" localSheetId="13">#N/A</definedName>
    <definedName name="Punkte6_3" localSheetId="15">#REF!</definedName>
    <definedName name="Punkte6_3" localSheetId="3">#N/A</definedName>
    <definedName name="Punkte6_3" localSheetId="5">#N/A</definedName>
    <definedName name="Punkte6_3" localSheetId="8">#N/A</definedName>
    <definedName name="Punkte6_3" localSheetId="12">#N/A</definedName>
    <definedName name="Punkte6_3" localSheetId="11">#N/A</definedName>
    <definedName name="Punkte6_3" localSheetId="14">#N/A</definedName>
    <definedName name="Punkte6_3" localSheetId="16">#REF!</definedName>
    <definedName name="Punkte6_3" localSheetId="4">#N/A</definedName>
    <definedName name="Punkte6_3" localSheetId="6">#N/A</definedName>
    <definedName name="Punkte6_3" localSheetId="7">#N/A</definedName>
    <definedName name="Punkte6_3" localSheetId="10">#N/A</definedName>
    <definedName name="Punkte6_3" localSheetId="9">#N/A</definedName>
    <definedName name="Punkte6_3" localSheetId="0">#REF!</definedName>
    <definedName name="Punkte6_3">#REF!</definedName>
    <definedName name="Punkte6_4" localSheetId="13">#N/A</definedName>
    <definedName name="Punkte6_4" localSheetId="15">#REF!</definedName>
    <definedName name="Punkte6_4" localSheetId="3">#N/A</definedName>
    <definedName name="Punkte6_4" localSheetId="5">#N/A</definedName>
    <definedName name="Punkte6_4" localSheetId="8">#N/A</definedName>
    <definedName name="Punkte6_4" localSheetId="12">#N/A</definedName>
    <definedName name="Punkte6_4" localSheetId="11">#N/A</definedName>
    <definedName name="Punkte6_4" localSheetId="14">#N/A</definedName>
    <definedName name="Punkte6_4" localSheetId="16">#REF!</definedName>
    <definedName name="Punkte6_4" localSheetId="4">#N/A</definedName>
    <definedName name="Punkte6_4" localSheetId="6">#N/A</definedName>
    <definedName name="Punkte6_4" localSheetId="7">#N/A</definedName>
    <definedName name="Punkte6_4" localSheetId="10">#N/A</definedName>
    <definedName name="Punkte6_4" localSheetId="9">#N/A</definedName>
    <definedName name="Punkte6_4" localSheetId="0">#REF!</definedName>
    <definedName name="Punkte6_4">#REF!</definedName>
    <definedName name="Punkte6_5" localSheetId="13">#N/A</definedName>
    <definedName name="Punkte6_5" localSheetId="15">#REF!</definedName>
    <definedName name="Punkte6_5" localSheetId="3">#N/A</definedName>
    <definedName name="Punkte6_5" localSheetId="5">#N/A</definedName>
    <definedName name="Punkte6_5" localSheetId="8">#N/A</definedName>
    <definedName name="Punkte6_5" localSheetId="12">#N/A</definedName>
    <definedName name="Punkte6_5" localSheetId="11">#N/A</definedName>
    <definedName name="Punkte6_5" localSheetId="14">#N/A</definedName>
    <definedName name="Punkte6_5" localSheetId="16">#REF!</definedName>
    <definedName name="Punkte6_5" localSheetId="4">#N/A</definedName>
    <definedName name="Punkte6_5" localSheetId="6">#N/A</definedName>
    <definedName name="Punkte6_5" localSheetId="7">#N/A</definedName>
    <definedName name="Punkte6_5" localSheetId="10">#N/A</definedName>
    <definedName name="Punkte6_5" localSheetId="9">#N/A</definedName>
    <definedName name="Punkte6_5" localSheetId="0">#REF!</definedName>
    <definedName name="Punkte6_5">#REF!</definedName>
    <definedName name="Punkte6_6" localSheetId="13">#N/A</definedName>
    <definedName name="Punkte6_6" localSheetId="15">#REF!</definedName>
    <definedName name="Punkte6_6" localSheetId="3">#N/A</definedName>
    <definedName name="Punkte6_6" localSheetId="5">#N/A</definedName>
    <definedName name="Punkte6_6" localSheetId="8">#N/A</definedName>
    <definedName name="Punkte6_6" localSheetId="12">#N/A</definedName>
    <definedName name="Punkte6_6" localSheetId="11">#N/A</definedName>
    <definedName name="Punkte6_6" localSheetId="14">#N/A</definedName>
    <definedName name="Punkte6_6" localSheetId="16">#REF!</definedName>
    <definedName name="Punkte6_6" localSheetId="4">#N/A</definedName>
    <definedName name="Punkte6_6" localSheetId="6">#N/A</definedName>
    <definedName name="Punkte6_6" localSheetId="7">#N/A</definedName>
    <definedName name="Punkte6_6" localSheetId="10">#N/A</definedName>
    <definedName name="Punkte6_6" localSheetId="9">#N/A</definedName>
    <definedName name="Punkte6_6" localSheetId="0">#REF!</definedName>
    <definedName name="Punkte6_6">#REF!</definedName>
    <definedName name="Punkte6_7" localSheetId="13">#N/A</definedName>
    <definedName name="Punkte6_7" localSheetId="15">#REF!</definedName>
    <definedName name="Punkte6_7" localSheetId="3">#N/A</definedName>
    <definedName name="Punkte6_7" localSheetId="5">#N/A</definedName>
    <definedName name="Punkte6_7" localSheetId="8">#N/A</definedName>
    <definedName name="Punkte6_7" localSheetId="12">#N/A</definedName>
    <definedName name="Punkte6_7" localSheetId="11">#N/A</definedName>
    <definedName name="Punkte6_7" localSheetId="14">#N/A</definedName>
    <definedName name="Punkte6_7" localSheetId="16">#REF!</definedName>
    <definedName name="Punkte6_7" localSheetId="4">#N/A</definedName>
    <definedName name="Punkte6_7" localSheetId="6">#N/A</definedName>
    <definedName name="Punkte6_7" localSheetId="7">#N/A</definedName>
    <definedName name="Punkte6_7" localSheetId="10">#N/A</definedName>
    <definedName name="Punkte6_7" localSheetId="9">#N/A</definedName>
    <definedName name="Punkte6_7" localSheetId="0">#REF!</definedName>
    <definedName name="Punkte6_7">#REF!</definedName>
    <definedName name="Punkte6_8" localSheetId="13">#N/A</definedName>
    <definedName name="Punkte6_8" localSheetId="15">#REF!</definedName>
    <definedName name="Punkte6_8" localSheetId="3">#N/A</definedName>
    <definedName name="Punkte6_8" localSheetId="5">#N/A</definedName>
    <definedName name="Punkte6_8" localSheetId="8">#N/A</definedName>
    <definedName name="Punkte6_8" localSheetId="12">#N/A</definedName>
    <definedName name="Punkte6_8" localSheetId="11">#N/A</definedName>
    <definedName name="Punkte6_8" localSheetId="14">#N/A</definedName>
    <definedName name="Punkte6_8" localSheetId="16">#REF!</definedName>
    <definedName name="Punkte6_8" localSheetId="4">#N/A</definedName>
    <definedName name="Punkte6_8" localSheetId="6">#N/A</definedName>
    <definedName name="Punkte6_8" localSheetId="7">#N/A</definedName>
    <definedName name="Punkte6_8" localSheetId="10">#N/A</definedName>
    <definedName name="Punkte6_8" localSheetId="9">#N/A</definedName>
    <definedName name="Punkte6_8" localSheetId="0">#REF!</definedName>
    <definedName name="Punkte6_8">#REF!</definedName>
    <definedName name="Punkte6_9" localSheetId="13">#N/A</definedName>
    <definedName name="Punkte6_9" localSheetId="15">#REF!</definedName>
    <definedName name="Punkte6_9" localSheetId="3">#N/A</definedName>
    <definedName name="Punkte6_9" localSheetId="5">#N/A</definedName>
    <definedName name="Punkte6_9" localSheetId="8">#N/A</definedName>
    <definedName name="Punkte6_9" localSheetId="12">#N/A</definedName>
    <definedName name="Punkte6_9" localSheetId="11">#N/A</definedName>
    <definedName name="Punkte6_9" localSheetId="14">#N/A</definedName>
    <definedName name="Punkte6_9" localSheetId="16">#REF!</definedName>
    <definedName name="Punkte6_9" localSheetId="4">#N/A</definedName>
    <definedName name="Punkte6_9" localSheetId="6">#N/A</definedName>
    <definedName name="Punkte6_9" localSheetId="7">#N/A</definedName>
    <definedName name="Punkte6_9" localSheetId="10">#N/A</definedName>
    <definedName name="Punkte6_9" localSheetId="9">#N/A</definedName>
    <definedName name="Punkte6_9" localSheetId="0">#REF!</definedName>
    <definedName name="Punkte6_9">#REF!</definedName>
    <definedName name="Punkte7_1" localSheetId="13">#N/A</definedName>
    <definedName name="Punkte7_1" localSheetId="15">#REF!</definedName>
    <definedName name="Punkte7_1" localSheetId="3">#N/A</definedName>
    <definedName name="Punkte7_1" localSheetId="5">#N/A</definedName>
    <definedName name="Punkte7_1" localSheetId="8">#N/A</definedName>
    <definedName name="Punkte7_1" localSheetId="12">#N/A</definedName>
    <definedName name="Punkte7_1" localSheetId="11">#N/A</definedName>
    <definedName name="Punkte7_1" localSheetId="14">#N/A</definedName>
    <definedName name="Punkte7_1" localSheetId="16">#REF!</definedName>
    <definedName name="Punkte7_1" localSheetId="4">#N/A</definedName>
    <definedName name="Punkte7_1" localSheetId="6">#N/A</definedName>
    <definedName name="Punkte7_1" localSheetId="7">#N/A</definedName>
    <definedName name="Punkte7_1" localSheetId="10">#N/A</definedName>
    <definedName name="Punkte7_1" localSheetId="9">#N/A</definedName>
    <definedName name="Punkte7_1" localSheetId="0">#REF!</definedName>
    <definedName name="Punkte7_1">#REF!</definedName>
    <definedName name="Punkte7_10" localSheetId="13">#N/A</definedName>
    <definedName name="Punkte7_10" localSheetId="15">#REF!</definedName>
    <definedName name="Punkte7_10" localSheetId="3">#N/A</definedName>
    <definedName name="Punkte7_10" localSheetId="5">#N/A</definedName>
    <definedName name="Punkte7_10" localSheetId="8">#N/A</definedName>
    <definedName name="Punkte7_10" localSheetId="12">#N/A</definedName>
    <definedName name="Punkte7_10" localSheetId="11">#N/A</definedName>
    <definedName name="Punkte7_10" localSheetId="14">#N/A</definedName>
    <definedName name="Punkte7_10" localSheetId="16">#REF!</definedName>
    <definedName name="Punkte7_10" localSheetId="4">#N/A</definedName>
    <definedName name="Punkte7_10" localSheetId="6">#N/A</definedName>
    <definedName name="Punkte7_10" localSheetId="7">#N/A</definedName>
    <definedName name="Punkte7_10" localSheetId="10">#N/A</definedName>
    <definedName name="Punkte7_10" localSheetId="9">#N/A</definedName>
    <definedName name="Punkte7_10" localSheetId="0">#REF!</definedName>
    <definedName name="Punkte7_10">#REF!</definedName>
    <definedName name="Punkte7_11" localSheetId="13">#N/A</definedName>
    <definedName name="Punkte7_11" localSheetId="15">#REF!</definedName>
    <definedName name="Punkte7_11" localSheetId="3">#N/A</definedName>
    <definedName name="Punkte7_11" localSheetId="5">#N/A</definedName>
    <definedName name="Punkte7_11" localSheetId="8">#N/A</definedName>
    <definedName name="Punkte7_11" localSheetId="12">#N/A</definedName>
    <definedName name="Punkte7_11" localSheetId="11">#N/A</definedName>
    <definedName name="Punkte7_11" localSheetId="14">#N/A</definedName>
    <definedName name="Punkte7_11" localSheetId="16">#REF!</definedName>
    <definedName name="Punkte7_11" localSheetId="4">#N/A</definedName>
    <definedName name="Punkte7_11" localSheetId="6">#N/A</definedName>
    <definedName name="Punkte7_11" localSheetId="7">#N/A</definedName>
    <definedName name="Punkte7_11" localSheetId="10">#N/A</definedName>
    <definedName name="Punkte7_11" localSheetId="9">#N/A</definedName>
    <definedName name="Punkte7_11" localSheetId="0">#REF!</definedName>
    <definedName name="Punkte7_11">#REF!</definedName>
    <definedName name="Punkte7_2" localSheetId="13">#N/A</definedName>
    <definedName name="Punkte7_2" localSheetId="15">#REF!</definedName>
    <definedName name="Punkte7_2" localSheetId="3">#N/A</definedName>
    <definedName name="Punkte7_2" localSheetId="5">#N/A</definedName>
    <definedName name="Punkte7_2" localSheetId="8">#N/A</definedName>
    <definedName name="Punkte7_2" localSheetId="12">#N/A</definedName>
    <definedName name="Punkte7_2" localSheetId="11">#N/A</definedName>
    <definedName name="Punkte7_2" localSheetId="14">#N/A</definedName>
    <definedName name="Punkte7_2" localSheetId="16">#REF!</definedName>
    <definedName name="Punkte7_2" localSheetId="4">#N/A</definedName>
    <definedName name="Punkte7_2" localSheetId="6">#N/A</definedName>
    <definedName name="Punkte7_2" localSheetId="7">#N/A</definedName>
    <definedName name="Punkte7_2" localSheetId="10">#N/A</definedName>
    <definedName name="Punkte7_2" localSheetId="9">#N/A</definedName>
    <definedName name="Punkte7_2" localSheetId="0">#REF!</definedName>
    <definedName name="Punkte7_2">#REF!</definedName>
    <definedName name="Punkte7_3" localSheetId="13">#N/A</definedName>
    <definedName name="Punkte7_3" localSheetId="15">#REF!</definedName>
    <definedName name="Punkte7_3" localSheetId="3">#N/A</definedName>
    <definedName name="Punkte7_3" localSheetId="5">#N/A</definedName>
    <definedName name="Punkte7_3" localSheetId="8">#N/A</definedName>
    <definedName name="Punkte7_3" localSheetId="12">#N/A</definedName>
    <definedName name="Punkte7_3" localSheetId="11">#N/A</definedName>
    <definedName name="Punkte7_3" localSheetId="14">#N/A</definedName>
    <definedName name="Punkte7_3" localSheetId="16">#REF!</definedName>
    <definedName name="Punkte7_3" localSheetId="4">#N/A</definedName>
    <definedName name="Punkte7_3" localSheetId="6">#N/A</definedName>
    <definedName name="Punkte7_3" localSheetId="7">#N/A</definedName>
    <definedName name="Punkte7_3" localSheetId="10">#N/A</definedName>
    <definedName name="Punkte7_3" localSheetId="9">#N/A</definedName>
    <definedName name="Punkte7_3" localSheetId="0">#REF!</definedName>
    <definedName name="Punkte7_3">#REF!</definedName>
    <definedName name="Punkte7_4" localSheetId="13">#N/A</definedName>
    <definedName name="Punkte7_4" localSheetId="15">#REF!</definedName>
    <definedName name="Punkte7_4" localSheetId="3">#N/A</definedName>
    <definedName name="Punkte7_4" localSheetId="5">#N/A</definedName>
    <definedName name="Punkte7_4" localSheetId="8">#N/A</definedName>
    <definedName name="Punkte7_4" localSheetId="12">#N/A</definedName>
    <definedName name="Punkte7_4" localSheetId="11">#N/A</definedName>
    <definedName name="Punkte7_4" localSheetId="14">#N/A</definedName>
    <definedName name="Punkte7_4" localSheetId="16">#REF!</definedName>
    <definedName name="Punkte7_4" localSheetId="4">#N/A</definedName>
    <definedName name="Punkte7_4" localSheetId="6">#N/A</definedName>
    <definedName name="Punkte7_4" localSheetId="7">#N/A</definedName>
    <definedName name="Punkte7_4" localSheetId="10">#N/A</definedName>
    <definedName name="Punkte7_4" localSheetId="9">#N/A</definedName>
    <definedName name="Punkte7_4" localSheetId="0">#REF!</definedName>
    <definedName name="Punkte7_4">#REF!</definedName>
    <definedName name="Punkte7_5" localSheetId="13">#N/A</definedName>
    <definedName name="Punkte7_5" localSheetId="15">#REF!</definedName>
    <definedName name="Punkte7_5" localSheetId="3">#N/A</definedName>
    <definedName name="Punkte7_5" localSheetId="5">#N/A</definedName>
    <definedName name="Punkte7_5" localSheetId="8">#N/A</definedName>
    <definedName name="Punkte7_5" localSheetId="12">#N/A</definedName>
    <definedName name="Punkte7_5" localSheetId="11">#N/A</definedName>
    <definedName name="Punkte7_5" localSheetId="14">#N/A</definedName>
    <definedName name="Punkte7_5" localSheetId="16">#REF!</definedName>
    <definedName name="Punkte7_5" localSheetId="4">#N/A</definedName>
    <definedName name="Punkte7_5" localSheetId="6">#N/A</definedName>
    <definedName name="Punkte7_5" localSheetId="7">#N/A</definedName>
    <definedName name="Punkte7_5" localSheetId="10">#N/A</definedName>
    <definedName name="Punkte7_5" localSheetId="9">#N/A</definedName>
    <definedName name="Punkte7_5" localSheetId="0">#REF!</definedName>
    <definedName name="Punkte7_5">#REF!</definedName>
    <definedName name="Punkte7_6" localSheetId="13">#N/A</definedName>
    <definedName name="Punkte7_6" localSheetId="15">#REF!</definedName>
    <definedName name="Punkte7_6" localSheetId="3">#N/A</definedName>
    <definedName name="Punkte7_6" localSheetId="5">#N/A</definedName>
    <definedName name="Punkte7_6" localSheetId="8">#N/A</definedName>
    <definedName name="Punkte7_6" localSheetId="12">#N/A</definedName>
    <definedName name="Punkte7_6" localSheetId="11">#N/A</definedName>
    <definedName name="Punkte7_6" localSheetId="14">#N/A</definedName>
    <definedName name="Punkte7_6" localSheetId="16">#REF!</definedName>
    <definedName name="Punkte7_6" localSheetId="4">#N/A</definedName>
    <definedName name="Punkte7_6" localSheetId="6">#N/A</definedName>
    <definedName name="Punkte7_6" localSheetId="7">#N/A</definedName>
    <definedName name="Punkte7_6" localSheetId="10">#N/A</definedName>
    <definedName name="Punkte7_6" localSheetId="9">#N/A</definedName>
    <definedName name="Punkte7_6" localSheetId="0">#REF!</definedName>
    <definedName name="Punkte7_6">#REF!</definedName>
    <definedName name="Punkte7_7" localSheetId="13">#N/A</definedName>
    <definedName name="Punkte7_7" localSheetId="15">#REF!</definedName>
    <definedName name="Punkte7_7" localSheetId="3">#N/A</definedName>
    <definedName name="Punkte7_7" localSheetId="5">#N/A</definedName>
    <definedName name="Punkte7_7" localSheetId="8">#N/A</definedName>
    <definedName name="Punkte7_7" localSheetId="12">#N/A</definedName>
    <definedName name="Punkte7_7" localSheetId="11">#N/A</definedName>
    <definedName name="Punkte7_7" localSheetId="14">#N/A</definedName>
    <definedName name="Punkte7_7" localSheetId="16">#REF!</definedName>
    <definedName name="Punkte7_7" localSheetId="4">#N/A</definedName>
    <definedName name="Punkte7_7" localSheetId="6">#N/A</definedName>
    <definedName name="Punkte7_7" localSheetId="7">#N/A</definedName>
    <definedName name="Punkte7_7" localSheetId="10">#N/A</definedName>
    <definedName name="Punkte7_7" localSheetId="9">#N/A</definedName>
    <definedName name="Punkte7_7" localSheetId="0">#REF!</definedName>
    <definedName name="Punkte7_7">#REF!</definedName>
    <definedName name="Punkte7_8" localSheetId="13">#N/A</definedName>
    <definedName name="Punkte7_8" localSheetId="15">#REF!</definedName>
    <definedName name="Punkte7_8" localSheetId="3">#N/A</definedName>
    <definedName name="Punkte7_8" localSheetId="5">#N/A</definedName>
    <definedName name="Punkte7_8" localSheetId="8">#N/A</definedName>
    <definedName name="Punkte7_8" localSheetId="12">#N/A</definedName>
    <definedName name="Punkte7_8" localSheetId="11">#N/A</definedName>
    <definedName name="Punkte7_8" localSheetId="14">#N/A</definedName>
    <definedName name="Punkte7_8" localSheetId="16">#REF!</definedName>
    <definedName name="Punkte7_8" localSheetId="4">#N/A</definedName>
    <definedName name="Punkte7_8" localSheetId="6">#N/A</definedName>
    <definedName name="Punkte7_8" localSheetId="7">#N/A</definedName>
    <definedName name="Punkte7_8" localSheetId="10">#N/A</definedName>
    <definedName name="Punkte7_8" localSheetId="9">#N/A</definedName>
    <definedName name="Punkte7_8" localSheetId="0">#REF!</definedName>
    <definedName name="Punkte7_8">#REF!</definedName>
    <definedName name="Punkte7_9" localSheetId="13">#N/A</definedName>
    <definedName name="Punkte7_9" localSheetId="15">#REF!</definedName>
    <definedName name="Punkte7_9" localSheetId="3">#N/A</definedName>
    <definedName name="Punkte7_9" localSheetId="5">#N/A</definedName>
    <definedName name="Punkte7_9" localSheetId="8">#N/A</definedName>
    <definedName name="Punkte7_9" localSheetId="12">#N/A</definedName>
    <definedName name="Punkte7_9" localSheetId="11">#N/A</definedName>
    <definedName name="Punkte7_9" localSheetId="14">#N/A</definedName>
    <definedName name="Punkte7_9" localSheetId="16">#REF!</definedName>
    <definedName name="Punkte7_9" localSheetId="4">#N/A</definedName>
    <definedName name="Punkte7_9" localSheetId="6">#N/A</definedName>
    <definedName name="Punkte7_9" localSheetId="7">#N/A</definedName>
    <definedName name="Punkte7_9" localSheetId="10">#N/A</definedName>
    <definedName name="Punkte7_9" localSheetId="9">#N/A</definedName>
    <definedName name="Punkte7_9" localSheetId="0">#REF!</definedName>
    <definedName name="Punkte7_9">#REF!</definedName>
    <definedName name="Punkte8_1" localSheetId="13">#N/A</definedName>
    <definedName name="Punkte8_1" localSheetId="15">#REF!</definedName>
    <definedName name="Punkte8_1" localSheetId="3">#N/A</definedName>
    <definedName name="Punkte8_1" localSheetId="5">#N/A</definedName>
    <definedName name="Punkte8_1" localSheetId="8">#N/A</definedName>
    <definedName name="Punkte8_1" localSheetId="12">#N/A</definedName>
    <definedName name="Punkte8_1" localSheetId="11">#N/A</definedName>
    <definedName name="Punkte8_1" localSheetId="14">#N/A</definedName>
    <definedName name="Punkte8_1" localSheetId="16">#REF!</definedName>
    <definedName name="Punkte8_1" localSheetId="4">#N/A</definedName>
    <definedName name="Punkte8_1" localSheetId="6">#N/A</definedName>
    <definedName name="Punkte8_1" localSheetId="7">#N/A</definedName>
    <definedName name="Punkte8_1" localSheetId="10">#N/A</definedName>
    <definedName name="Punkte8_1" localSheetId="9">#N/A</definedName>
    <definedName name="Punkte8_1" localSheetId="0">#REF!</definedName>
    <definedName name="Punkte8_1">#REF!</definedName>
    <definedName name="Punkte8_10" localSheetId="13">#N/A</definedName>
    <definedName name="Punkte8_10" localSheetId="15">#REF!</definedName>
    <definedName name="Punkte8_10" localSheetId="3">#N/A</definedName>
    <definedName name="Punkte8_10" localSheetId="5">#N/A</definedName>
    <definedName name="Punkte8_10" localSheetId="8">#N/A</definedName>
    <definedName name="Punkte8_10" localSheetId="12">#N/A</definedName>
    <definedName name="Punkte8_10" localSheetId="11">#N/A</definedName>
    <definedName name="Punkte8_10" localSheetId="14">#N/A</definedName>
    <definedName name="Punkte8_10" localSheetId="16">#REF!</definedName>
    <definedName name="Punkte8_10" localSheetId="4">#N/A</definedName>
    <definedName name="Punkte8_10" localSheetId="6">#N/A</definedName>
    <definedName name="Punkte8_10" localSheetId="7">#N/A</definedName>
    <definedName name="Punkte8_10" localSheetId="10">#N/A</definedName>
    <definedName name="Punkte8_10" localSheetId="9">#N/A</definedName>
    <definedName name="Punkte8_10" localSheetId="0">#REF!</definedName>
    <definedName name="Punkte8_10">#REF!</definedName>
    <definedName name="Punkte8_11" localSheetId="13">#N/A</definedName>
    <definedName name="Punkte8_11" localSheetId="15">#REF!</definedName>
    <definedName name="Punkte8_11" localSheetId="3">#N/A</definedName>
    <definedName name="Punkte8_11" localSheetId="5">#N/A</definedName>
    <definedName name="Punkte8_11" localSheetId="8">#N/A</definedName>
    <definedName name="Punkte8_11" localSheetId="12">#N/A</definedName>
    <definedName name="Punkte8_11" localSheetId="11">#N/A</definedName>
    <definedName name="Punkte8_11" localSheetId="14">#N/A</definedName>
    <definedName name="Punkte8_11" localSheetId="16">#REF!</definedName>
    <definedName name="Punkte8_11" localSheetId="4">#N/A</definedName>
    <definedName name="Punkte8_11" localSheetId="6">#N/A</definedName>
    <definedName name="Punkte8_11" localSheetId="7">#N/A</definedName>
    <definedName name="Punkte8_11" localSheetId="10">#N/A</definedName>
    <definedName name="Punkte8_11" localSheetId="9">#N/A</definedName>
    <definedName name="Punkte8_11" localSheetId="0">#REF!</definedName>
    <definedName name="Punkte8_11">#REF!</definedName>
    <definedName name="Punkte8_2" localSheetId="13">#N/A</definedName>
    <definedName name="Punkte8_2" localSheetId="15">#REF!</definedName>
    <definedName name="Punkte8_2" localSheetId="3">#N/A</definedName>
    <definedName name="Punkte8_2" localSheetId="5">#N/A</definedName>
    <definedName name="Punkte8_2" localSheetId="8">#N/A</definedName>
    <definedName name="Punkte8_2" localSheetId="12">#N/A</definedName>
    <definedName name="Punkte8_2" localSheetId="11">#N/A</definedName>
    <definedName name="Punkte8_2" localSheetId="14">#N/A</definedName>
    <definedName name="Punkte8_2" localSheetId="16">#REF!</definedName>
    <definedName name="Punkte8_2" localSheetId="4">#N/A</definedName>
    <definedName name="Punkte8_2" localSheetId="6">#N/A</definedName>
    <definedName name="Punkte8_2" localSheetId="7">#N/A</definedName>
    <definedName name="Punkte8_2" localSheetId="10">#N/A</definedName>
    <definedName name="Punkte8_2" localSheetId="9">#N/A</definedName>
    <definedName name="Punkte8_2" localSheetId="0">#REF!</definedName>
    <definedName name="Punkte8_2">#REF!</definedName>
    <definedName name="Punkte8_3" localSheetId="13">#N/A</definedName>
    <definedName name="Punkte8_3" localSheetId="15">#REF!</definedName>
    <definedName name="Punkte8_3" localSheetId="3">#N/A</definedName>
    <definedName name="Punkte8_3" localSheetId="5">#N/A</definedName>
    <definedName name="Punkte8_3" localSheetId="8">#N/A</definedName>
    <definedName name="Punkte8_3" localSheetId="12">#N/A</definedName>
    <definedName name="Punkte8_3" localSheetId="11">#N/A</definedName>
    <definedName name="Punkte8_3" localSheetId="14">#N/A</definedName>
    <definedName name="Punkte8_3" localSheetId="16">#REF!</definedName>
    <definedName name="Punkte8_3" localSheetId="4">#N/A</definedName>
    <definedName name="Punkte8_3" localSheetId="6">#N/A</definedName>
    <definedName name="Punkte8_3" localSheetId="7">#N/A</definedName>
    <definedName name="Punkte8_3" localSheetId="10">#N/A</definedName>
    <definedName name="Punkte8_3" localSheetId="9">#N/A</definedName>
    <definedName name="Punkte8_3" localSheetId="0">#REF!</definedName>
    <definedName name="Punkte8_3">#REF!</definedName>
    <definedName name="Punkte8_4" localSheetId="13">#N/A</definedName>
    <definedName name="Punkte8_4" localSheetId="15">#REF!</definedName>
    <definedName name="Punkte8_4" localSheetId="3">#N/A</definedName>
    <definedName name="Punkte8_4" localSheetId="5">#N/A</definedName>
    <definedName name="Punkte8_4" localSheetId="8">#N/A</definedName>
    <definedName name="Punkte8_4" localSheetId="12">#N/A</definedName>
    <definedName name="Punkte8_4" localSheetId="11">#N/A</definedName>
    <definedName name="Punkte8_4" localSheetId="14">#N/A</definedName>
    <definedName name="Punkte8_4" localSheetId="16">#REF!</definedName>
    <definedName name="Punkte8_4" localSheetId="4">#N/A</definedName>
    <definedName name="Punkte8_4" localSheetId="6">#N/A</definedName>
    <definedName name="Punkte8_4" localSheetId="7">#N/A</definedName>
    <definedName name="Punkte8_4" localSheetId="10">#N/A</definedName>
    <definedName name="Punkte8_4" localSheetId="9">#N/A</definedName>
    <definedName name="Punkte8_4" localSheetId="0">#REF!</definedName>
    <definedName name="Punkte8_4">#REF!</definedName>
    <definedName name="Punkte8_5" localSheetId="13">#N/A</definedName>
    <definedName name="Punkte8_5" localSheetId="15">#REF!</definedName>
    <definedName name="Punkte8_5" localSheetId="3">#N/A</definedName>
    <definedName name="Punkte8_5" localSheetId="5">#N/A</definedName>
    <definedName name="Punkte8_5" localSheetId="8">#N/A</definedName>
    <definedName name="Punkte8_5" localSheetId="12">#N/A</definedName>
    <definedName name="Punkte8_5" localSheetId="11">#N/A</definedName>
    <definedName name="Punkte8_5" localSheetId="14">#N/A</definedName>
    <definedName name="Punkte8_5" localSheetId="16">#REF!</definedName>
    <definedName name="Punkte8_5" localSheetId="4">#N/A</definedName>
    <definedName name="Punkte8_5" localSheetId="6">#N/A</definedName>
    <definedName name="Punkte8_5" localSheetId="7">#N/A</definedName>
    <definedName name="Punkte8_5" localSheetId="10">#N/A</definedName>
    <definedName name="Punkte8_5" localSheetId="9">#N/A</definedName>
    <definedName name="Punkte8_5" localSheetId="0">#REF!</definedName>
    <definedName name="Punkte8_5">#REF!</definedName>
    <definedName name="Punkte8_6" localSheetId="13">#N/A</definedName>
    <definedName name="Punkte8_6" localSheetId="15">#REF!</definedName>
    <definedName name="Punkte8_6" localSheetId="3">#N/A</definedName>
    <definedName name="Punkte8_6" localSheetId="5">#N/A</definedName>
    <definedName name="Punkte8_6" localSheetId="8">#N/A</definedName>
    <definedName name="Punkte8_6" localSheetId="12">#N/A</definedName>
    <definedName name="Punkte8_6" localSheetId="11">#N/A</definedName>
    <definedName name="Punkte8_6" localSheetId="14">#N/A</definedName>
    <definedName name="Punkte8_6" localSheetId="16">#REF!</definedName>
    <definedName name="Punkte8_6" localSheetId="4">#N/A</definedName>
    <definedName name="Punkte8_6" localSheetId="6">#N/A</definedName>
    <definedName name="Punkte8_6" localSheetId="7">#N/A</definedName>
    <definedName name="Punkte8_6" localSheetId="10">#N/A</definedName>
    <definedName name="Punkte8_6" localSheetId="9">#N/A</definedName>
    <definedName name="Punkte8_6" localSheetId="0">#REF!</definedName>
    <definedName name="Punkte8_6">#REF!</definedName>
    <definedName name="Punkte8_7" localSheetId="13">#N/A</definedName>
    <definedName name="Punkte8_7" localSheetId="15">#REF!</definedName>
    <definedName name="Punkte8_7" localSheetId="3">#N/A</definedName>
    <definedName name="Punkte8_7" localSheetId="5">#N/A</definedName>
    <definedName name="Punkte8_7" localSheetId="8">#N/A</definedName>
    <definedName name="Punkte8_7" localSheetId="12">#N/A</definedName>
    <definedName name="Punkte8_7" localSheetId="11">#N/A</definedName>
    <definedName name="Punkte8_7" localSheetId="14">#N/A</definedName>
    <definedName name="Punkte8_7" localSheetId="16">#REF!</definedName>
    <definedName name="Punkte8_7" localSheetId="4">#N/A</definedName>
    <definedName name="Punkte8_7" localSheetId="6">#N/A</definedName>
    <definedName name="Punkte8_7" localSheetId="7">#N/A</definedName>
    <definedName name="Punkte8_7" localSheetId="10">#N/A</definedName>
    <definedName name="Punkte8_7" localSheetId="9">#N/A</definedName>
    <definedName name="Punkte8_7" localSheetId="0">#REF!</definedName>
    <definedName name="Punkte8_7">#REF!</definedName>
    <definedName name="Punkte8_8" localSheetId="13">#N/A</definedName>
    <definedName name="Punkte8_8" localSheetId="15">#REF!</definedName>
    <definedName name="Punkte8_8" localSheetId="3">#N/A</definedName>
    <definedName name="Punkte8_8" localSheetId="5">#N/A</definedName>
    <definedName name="Punkte8_8" localSheetId="8">#N/A</definedName>
    <definedName name="Punkte8_8" localSheetId="12">#N/A</definedName>
    <definedName name="Punkte8_8" localSheetId="11">#N/A</definedName>
    <definedName name="Punkte8_8" localSheetId="14">#N/A</definedName>
    <definedName name="Punkte8_8" localSheetId="16">#REF!</definedName>
    <definedName name="Punkte8_8" localSheetId="4">#N/A</definedName>
    <definedName name="Punkte8_8" localSheetId="6">#N/A</definedName>
    <definedName name="Punkte8_8" localSheetId="7">#N/A</definedName>
    <definedName name="Punkte8_8" localSheetId="10">#N/A</definedName>
    <definedName name="Punkte8_8" localSheetId="9">#N/A</definedName>
    <definedName name="Punkte8_8" localSheetId="0">#REF!</definedName>
    <definedName name="Punkte8_8">#REF!</definedName>
    <definedName name="Punkte8_9" localSheetId="13">#N/A</definedName>
    <definedName name="Punkte8_9" localSheetId="15">#REF!</definedName>
    <definedName name="Punkte8_9" localSheetId="3">#N/A</definedName>
    <definedName name="Punkte8_9" localSheetId="5">#N/A</definedName>
    <definedName name="Punkte8_9" localSheetId="8">#N/A</definedName>
    <definedName name="Punkte8_9" localSheetId="12">#N/A</definedName>
    <definedName name="Punkte8_9" localSheetId="11">#N/A</definedName>
    <definedName name="Punkte8_9" localSheetId="14">#N/A</definedName>
    <definedName name="Punkte8_9" localSheetId="16">#REF!</definedName>
    <definedName name="Punkte8_9" localSheetId="4">#N/A</definedName>
    <definedName name="Punkte8_9" localSheetId="6">#N/A</definedName>
    <definedName name="Punkte8_9" localSheetId="7">#N/A</definedName>
    <definedName name="Punkte8_9" localSheetId="10">#N/A</definedName>
    <definedName name="Punkte8_9" localSheetId="9">#N/A</definedName>
    <definedName name="Punkte8_9" localSheetId="0">#REF!</definedName>
    <definedName name="Punkte8_9">#REF!</definedName>
    <definedName name="Punkte9_1" localSheetId="13">#N/A</definedName>
    <definedName name="Punkte9_1" localSheetId="15">#REF!</definedName>
    <definedName name="Punkte9_1" localSheetId="3">#N/A</definedName>
    <definedName name="Punkte9_1" localSheetId="5">#N/A</definedName>
    <definedName name="Punkte9_1" localSheetId="8">#N/A</definedName>
    <definedName name="Punkte9_1" localSheetId="12">#N/A</definedName>
    <definedName name="Punkte9_1" localSheetId="11">#N/A</definedName>
    <definedName name="Punkte9_1" localSheetId="14">#N/A</definedName>
    <definedName name="Punkte9_1" localSheetId="16">#REF!</definedName>
    <definedName name="Punkte9_1" localSheetId="4">#N/A</definedName>
    <definedName name="Punkte9_1" localSheetId="6">#N/A</definedName>
    <definedName name="Punkte9_1" localSheetId="7">#N/A</definedName>
    <definedName name="Punkte9_1" localSheetId="10">#N/A</definedName>
    <definedName name="Punkte9_1" localSheetId="9">#N/A</definedName>
    <definedName name="Punkte9_1" localSheetId="0">#REF!</definedName>
    <definedName name="Punkte9_1">#REF!</definedName>
    <definedName name="Punkte9_10" localSheetId="13">#N/A</definedName>
    <definedName name="Punkte9_10" localSheetId="15">#REF!</definedName>
    <definedName name="Punkte9_10" localSheetId="3">#N/A</definedName>
    <definedName name="Punkte9_10" localSheetId="5">#N/A</definedName>
    <definedName name="Punkte9_10" localSheetId="8">#N/A</definedName>
    <definedName name="Punkte9_10" localSheetId="12">#N/A</definedName>
    <definedName name="Punkte9_10" localSheetId="11">#N/A</definedName>
    <definedName name="Punkte9_10" localSheetId="14">#N/A</definedName>
    <definedName name="Punkte9_10" localSheetId="16">#REF!</definedName>
    <definedName name="Punkte9_10" localSheetId="4">#N/A</definedName>
    <definedName name="Punkte9_10" localSheetId="6">#N/A</definedName>
    <definedName name="Punkte9_10" localSheetId="7">#N/A</definedName>
    <definedName name="Punkte9_10" localSheetId="10">#N/A</definedName>
    <definedName name="Punkte9_10" localSheetId="9">#N/A</definedName>
    <definedName name="Punkte9_10" localSheetId="0">#REF!</definedName>
    <definedName name="Punkte9_10">#REF!</definedName>
    <definedName name="Punkte9_11" localSheetId="13">#N/A</definedName>
    <definedName name="Punkte9_11" localSheetId="15">#REF!</definedName>
    <definedName name="Punkte9_11" localSheetId="3">#N/A</definedName>
    <definedName name="Punkte9_11" localSheetId="5">#N/A</definedName>
    <definedName name="Punkte9_11" localSheetId="8">#N/A</definedName>
    <definedName name="Punkte9_11" localSheetId="12">#N/A</definedName>
    <definedName name="Punkte9_11" localSheetId="11">#N/A</definedName>
    <definedName name="Punkte9_11" localSheetId="14">#N/A</definedName>
    <definedName name="Punkte9_11" localSheetId="16">#REF!</definedName>
    <definedName name="Punkte9_11" localSheetId="4">#N/A</definedName>
    <definedName name="Punkte9_11" localSheetId="6">#N/A</definedName>
    <definedName name="Punkte9_11" localSheetId="7">#N/A</definedName>
    <definedName name="Punkte9_11" localSheetId="10">#N/A</definedName>
    <definedName name="Punkte9_11" localSheetId="9">#N/A</definedName>
    <definedName name="Punkte9_11" localSheetId="0">#REF!</definedName>
    <definedName name="Punkte9_11">#REF!</definedName>
    <definedName name="Punkte9_2" localSheetId="13">#N/A</definedName>
    <definedName name="Punkte9_2" localSheetId="15">#REF!</definedName>
    <definedName name="Punkte9_2" localSheetId="3">#N/A</definedName>
    <definedName name="Punkte9_2" localSheetId="5">#N/A</definedName>
    <definedName name="Punkte9_2" localSheetId="8">#N/A</definedName>
    <definedName name="Punkte9_2" localSheetId="12">#N/A</definedName>
    <definedName name="Punkte9_2" localSheetId="11">#N/A</definedName>
    <definedName name="Punkte9_2" localSheetId="14">#N/A</definedName>
    <definedName name="Punkte9_2" localSheetId="16">#REF!</definedName>
    <definedName name="Punkte9_2" localSheetId="4">#N/A</definedName>
    <definedName name="Punkte9_2" localSheetId="6">#N/A</definedName>
    <definedName name="Punkte9_2" localSheetId="7">#N/A</definedName>
    <definedName name="Punkte9_2" localSheetId="10">#N/A</definedName>
    <definedName name="Punkte9_2" localSheetId="9">#N/A</definedName>
    <definedName name="Punkte9_2" localSheetId="0">#REF!</definedName>
    <definedName name="Punkte9_2">#REF!</definedName>
    <definedName name="Punkte9_3" localSheetId="13">#N/A</definedName>
    <definedName name="Punkte9_3" localSheetId="15">#REF!</definedName>
    <definedName name="Punkte9_3" localSheetId="3">#N/A</definedName>
    <definedName name="Punkte9_3" localSheetId="5">#N/A</definedName>
    <definedName name="Punkte9_3" localSheetId="8">#N/A</definedName>
    <definedName name="Punkte9_3" localSheetId="12">#N/A</definedName>
    <definedName name="Punkte9_3" localSheetId="11">#N/A</definedName>
    <definedName name="Punkte9_3" localSheetId="14">#N/A</definedName>
    <definedName name="Punkte9_3" localSheetId="16">#REF!</definedName>
    <definedName name="Punkte9_3" localSheetId="4">#N/A</definedName>
    <definedName name="Punkte9_3" localSheetId="6">#N/A</definedName>
    <definedName name="Punkte9_3" localSheetId="7">#N/A</definedName>
    <definedName name="Punkte9_3" localSheetId="10">#N/A</definedName>
    <definedName name="Punkte9_3" localSheetId="9">#N/A</definedName>
    <definedName name="Punkte9_3" localSheetId="0">#REF!</definedName>
    <definedName name="Punkte9_3">#REF!</definedName>
    <definedName name="Punkte9_4" localSheetId="13">#N/A</definedName>
    <definedName name="Punkte9_4" localSheetId="15">#REF!</definedName>
    <definedName name="Punkte9_4" localSheetId="3">#N/A</definedName>
    <definedName name="Punkte9_4" localSheetId="5">#N/A</definedName>
    <definedName name="Punkte9_4" localSheetId="8">#N/A</definedName>
    <definedName name="Punkte9_4" localSheetId="12">#N/A</definedName>
    <definedName name="Punkte9_4" localSheetId="11">#N/A</definedName>
    <definedName name="Punkte9_4" localSheetId="14">#N/A</definedName>
    <definedName name="Punkte9_4" localSheetId="16">#REF!</definedName>
    <definedName name="Punkte9_4" localSheetId="4">#N/A</definedName>
    <definedName name="Punkte9_4" localSheetId="6">#N/A</definedName>
    <definedName name="Punkte9_4" localSheetId="7">#N/A</definedName>
    <definedName name="Punkte9_4" localSheetId="10">#N/A</definedName>
    <definedName name="Punkte9_4" localSheetId="9">#N/A</definedName>
    <definedName name="Punkte9_4" localSheetId="0">#REF!</definedName>
    <definedName name="Punkte9_4">#REF!</definedName>
    <definedName name="Punkte9_5" localSheetId="13">#N/A</definedName>
    <definedName name="Punkte9_5" localSheetId="15">#REF!</definedName>
    <definedName name="Punkte9_5" localSheetId="3">#N/A</definedName>
    <definedName name="Punkte9_5" localSheetId="5">#N/A</definedName>
    <definedName name="Punkte9_5" localSheetId="8">#N/A</definedName>
    <definedName name="Punkte9_5" localSheetId="12">#N/A</definedName>
    <definedName name="Punkte9_5" localSheetId="11">#N/A</definedName>
    <definedName name="Punkte9_5" localSheetId="14">#N/A</definedName>
    <definedName name="Punkte9_5" localSheetId="16">#REF!</definedName>
    <definedName name="Punkte9_5" localSheetId="4">#N/A</definedName>
    <definedName name="Punkte9_5" localSheetId="6">#N/A</definedName>
    <definedName name="Punkte9_5" localSheetId="7">#N/A</definedName>
    <definedName name="Punkte9_5" localSheetId="10">#N/A</definedName>
    <definedName name="Punkte9_5" localSheetId="9">#N/A</definedName>
    <definedName name="Punkte9_5" localSheetId="0">#REF!</definedName>
    <definedName name="Punkte9_5">#REF!</definedName>
    <definedName name="Punkte9_6" localSheetId="13">#N/A</definedName>
    <definedName name="Punkte9_6" localSheetId="15">#REF!</definedName>
    <definedName name="Punkte9_6" localSheetId="3">#N/A</definedName>
    <definedName name="Punkte9_6" localSheetId="5">#N/A</definedName>
    <definedName name="Punkte9_6" localSheetId="8">#N/A</definedName>
    <definedName name="Punkte9_6" localSheetId="12">#N/A</definedName>
    <definedName name="Punkte9_6" localSheetId="11">#N/A</definedName>
    <definedName name="Punkte9_6" localSheetId="14">#N/A</definedName>
    <definedName name="Punkte9_6" localSheetId="16">#REF!</definedName>
    <definedName name="Punkte9_6" localSheetId="4">#N/A</definedName>
    <definedName name="Punkte9_6" localSheetId="6">#N/A</definedName>
    <definedName name="Punkte9_6" localSheetId="7">#N/A</definedName>
    <definedName name="Punkte9_6" localSheetId="10">#N/A</definedName>
    <definedName name="Punkte9_6" localSheetId="9">#N/A</definedName>
    <definedName name="Punkte9_6" localSheetId="0">#REF!</definedName>
    <definedName name="Punkte9_6">#REF!</definedName>
    <definedName name="Punkte9_7" localSheetId="13">#N/A</definedName>
    <definedName name="Punkte9_7" localSheetId="15">#REF!</definedName>
    <definedName name="Punkte9_7" localSheetId="3">#N/A</definedName>
    <definedName name="Punkte9_7" localSheetId="5">#N/A</definedName>
    <definedName name="Punkte9_7" localSheetId="8">#N/A</definedName>
    <definedName name="Punkte9_7" localSheetId="12">#N/A</definedName>
    <definedName name="Punkte9_7" localSheetId="11">#N/A</definedName>
    <definedName name="Punkte9_7" localSheetId="14">#N/A</definedName>
    <definedName name="Punkte9_7" localSheetId="16">#REF!</definedName>
    <definedName name="Punkte9_7" localSheetId="4">#N/A</definedName>
    <definedName name="Punkte9_7" localSheetId="6">#N/A</definedName>
    <definedName name="Punkte9_7" localSheetId="7">#N/A</definedName>
    <definedName name="Punkte9_7" localSheetId="10">#N/A</definedName>
    <definedName name="Punkte9_7" localSheetId="9">#N/A</definedName>
    <definedName name="Punkte9_7" localSheetId="0">#REF!</definedName>
    <definedName name="Punkte9_7">#REF!</definedName>
    <definedName name="Punkte9_8" localSheetId="13">#N/A</definedName>
    <definedName name="Punkte9_8" localSheetId="15">#REF!</definedName>
    <definedName name="Punkte9_8" localSheetId="3">#N/A</definedName>
    <definedName name="Punkte9_8" localSheetId="5">#N/A</definedName>
    <definedName name="Punkte9_8" localSheetId="8">#N/A</definedName>
    <definedName name="Punkte9_8" localSheetId="12">#N/A</definedName>
    <definedName name="Punkte9_8" localSheetId="11">#N/A</definedName>
    <definedName name="Punkte9_8" localSheetId="14">#N/A</definedName>
    <definedName name="Punkte9_8" localSheetId="16">#REF!</definedName>
    <definedName name="Punkte9_8" localSheetId="4">#N/A</definedName>
    <definedName name="Punkte9_8" localSheetId="6">#N/A</definedName>
    <definedName name="Punkte9_8" localSheetId="7">#N/A</definedName>
    <definedName name="Punkte9_8" localSheetId="10">#N/A</definedName>
    <definedName name="Punkte9_8" localSheetId="9">#N/A</definedName>
    <definedName name="Punkte9_8" localSheetId="0">#REF!</definedName>
    <definedName name="Punkte9_8">#REF!</definedName>
    <definedName name="Punkte9_9" localSheetId="13">#N/A</definedName>
    <definedName name="Punkte9_9" localSheetId="15">#REF!</definedName>
    <definedName name="Punkte9_9" localSheetId="3">#N/A</definedName>
    <definedName name="Punkte9_9" localSheetId="5">#N/A</definedName>
    <definedName name="Punkte9_9" localSheetId="8">#N/A</definedName>
    <definedName name="Punkte9_9" localSheetId="12">#N/A</definedName>
    <definedName name="Punkte9_9" localSheetId="11">#N/A</definedName>
    <definedName name="Punkte9_9" localSheetId="14">#N/A</definedName>
    <definedName name="Punkte9_9" localSheetId="16">#REF!</definedName>
    <definedName name="Punkte9_9" localSheetId="4">#N/A</definedName>
    <definedName name="Punkte9_9" localSheetId="6">#N/A</definedName>
    <definedName name="Punkte9_9" localSheetId="7">#N/A</definedName>
    <definedName name="Punkte9_9" localSheetId="10">#N/A</definedName>
    <definedName name="Punkte9_9" localSheetId="9">#N/A</definedName>
    <definedName name="Punkte9_9" localSheetId="0">#REF!</definedName>
    <definedName name="Punkte9_9">#REF!</definedName>
    <definedName name="Quote01" localSheetId="13">[11]auswertung!$AB$6</definedName>
    <definedName name="Quote01" localSheetId="15">'a11'!$AE$6</definedName>
    <definedName name="Quote01" localSheetId="17">[11]auswertung!$AB$6</definedName>
    <definedName name="Quote01" localSheetId="5">'a8'!$Y$6</definedName>
    <definedName name="Quote01" localSheetId="8">'a9'!$AA$6</definedName>
    <definedName name="Quote01" localSheetId="12">'a9 (2)'!$AA$6</definedName>
    <definedName name="Quote01" localSheetId="11">'a9 (3)'!$AA$6</definedName>
    <definedName name="Quote01" localSheetId="14">[11]auswertung!$AB$6</definedName>
    <definedName name="Quote01" localSheetId="18">[11]auswertung!$AB$6</definedName>
    <definedName name="Quote01" localSheetId="4">[1]auswertung1!$W$6</definedName>
    <definedName name="Quote01" localSheetId="6">[12]auswertung!$Z$6</definedName>
    <definedName name="Quote01" localSheetId="7">[13]auswertung9!$AB$6</definedName>
    <definedName name="Quote01" localSheetId="10">[13]auswertung9!$AB$6</definedName>
    <definedName name="Quote01" localSheetId="9">[13]auswertung9!$AB$6</definedName>
    <definedName name="Quote01">'a7'!$W$6</definedName>
    <definedName name="Quote02" localSheetId="13">[11]auswertung!$AB$7</definedName>
    <definedName name="Quote02" localSheetId="15">'a11'!$AE$7</definedName>
    <definedName name="Quote02" localSheetId="17">[11]auswertung!$AB$7</definedName>
    <definedName name="Quote02" localSheetId="5">'a8'!$Y$7</definedName>
    <definedName name="Quote02" localSheetId="8">'a9'!$AA$7</definedName>
    <definedName name="Quote02" localSheetId="12">'a9 (2)'!$AA$7</definedName>
    <definedName name="Quote02" localSheetId="11">'a9 (3)'!$AA$7</definedName>
    <definedName name="Quote02" localSheetId="14">[11]auswertung!$AB$7</definedName>
    <definedName name="Quote02" localSheetId="18">[11]auswertung!$AB$7</definedName>
    <definedName name="Quote02" localSheetId="4">[1]auswertung1!$W$7</definedName>
    <definedName name="Quote02" localSheetId="6">[12]auswertung!$Z$7</definedName>
    <definedName name="Quote02" localSheetId="7">[13]auswertung9!$AB$7</definedName>
    <definedName name="Quote02" localSheetId="10">[13]auswertung9!$AB$7</definedName>
    <definedName name="Quote02" localSheetId="9">[13]auswertung9!$AB$7</definedName>
    <definedName name="Quote02">'a7'!$W$7</definedName>
    <definedName name="Quote03" localSheetId="13">[11]auswertung!$AB$8</definedName>
    <definedName name="Quote03" localSheetId="15">'a11'!$AE$8</definedName>
    <definedName name="Quote03" localSheetId="17">[11]auswertung!$AB$8</definedName>
    <definedName name="Quote03" localSheetId="5">'a8'!$Y$8</definedName>
    <definedName name="Quote03" localSheetId="8">'a9'!$AA$8</definedName>
    <definedName name="Quote03" localSheetId="12">'a9 (2)'!$AA$8</definedName>
    <definedName name="Quote03" localSheetId="11">'a9 (3)'!$AA$8</definedName>
    <definedName name="Quote03" localSheetId="14">[11]auswertung!$AB$8</definedName>
    <definedName name="Quote03" localSheetId="18">[11]auswertung!$AB$8</definedName>
    <definedName name="Quote03" localSheetId="4">[1]auswertung1!$W$8</definedName>
    <definedName name="Quote03" localSheetId="6">[12]auswertung!$Z$8</definedName>
    <definedName name="Quote03" localSheetId="7">[13]auswertung9!$AB$8</definedName>
    <definedName name="Quote03" localSheetId="10">[13]auswertung9!$AB$8</definedName>
    <definedName name="Quote03" localSheetId="9">[13]auswertung9!$AB$8</definedName>
    <definedName name="Quote03">'a7'!$W$8</definedName>
    <definedName name="Quote04" localSheetId="13">[11]auswertung!$AB$9</definedName>
    <definedName name="Quote04" localSheetId="15">'a11'!$AE$9</definedName>
    <definedName name="Quote04" localSheetId="17">[11]auswertung!$AB$9</definedName>
    <definedName name="Quote04" localSheetId="5">'a8'!$Y$9</definedName>
    <definedName name="Quote04" localSheetId="8">'a9'!$AA$9</definedName>
    <definedName name="Quote04" localSheetId="12">'a9 (2)'!$AA$9</definedName>
    <definedName name="Quote04" localSheetId="11">'a9 (3)'!$AA$9</definedName>
    <definedName name="Quote04" localSheetId="14">[11]auswertung!$AB$9</definedName>
    <definedName name="Quote04" localSheetId="18">[11]auswertung!$AB$9</definedName>
    <definedName name="Quote04" localSheetId="4">[1]auswertung1!$W$9</definedName>
    <definedName name="Quote04" localSheetId="6">[12]auswertung!$Z$9</definedName>
    <definedName name="Quote04" localSheetId="7">[13]auswertung9!$AB$9</definedName>
    <definedName name="Quote04" localSheetId="10">[13]auswertung9!$AB$9</definedName>
    <definedName name="Quote04" localSheetId="9">[13]auswertung9!$AB$9</definedName>
    <definedName name="Quote04">'a7'!$W$9</definedName>
    <definedName name="Quote05" localSheetId="13">[11]auswertung!$AB$10</definedName>
    <definedName name="Quote05" localSheetId="15">'a11'!$AE$10</definedName>
    <definedName name="Quote05" localSheetId="17">[11]auswertung!$AB$10</definedName>
    <definedName name="Quote05" localSheetId="5">'a8'!$Y$10</definedName>
    <definedName name="Quote05" localSheetId="8">'a9'!$AA$10</definedName>
    <definedName name="Quote05" localSheetId="12">'a9 (2)'!$AA$10</definedName>
    <definedName name="Quote05" localSheetId="11">'a9 (3)'!$AA$10</definedName>
    <definedName name="Quote05" localSheetId="14">[11]auswertung!$AB$10</definedName>
    <definedName name="Quote05" localSheetId="18">[11]auswertung!$AB$10</definedName>
    <definedName name="Quote05" localSheetId="4">[1]auswertung1!$W$10</definedName>
    <definedName name="Quote05" localSheetId="6">[12]auswertung!$Z$10</definedName>
    <definedName name="Quote05" localSheetId="7">[13]auswertung9!$AB$10</definedName>
    <definedName name="Quote05" localSheetId="10">[13]auswertung9!$AB$10</definedName>
    <definedName name="Quote05" localSheetId="9">[13]auswertung9!$AB$10</definedName>
    <definedName name="Quote05">'a7'!$W$10</definedName>
    <definedName name="Quote06" localSheetId="13">[11]auswertung!$AB$11</definedName>
    <definedName name="Quote06" localSheetId="15">'a11'!$AE$11</definedName>
    <definedName name="Quote06" localSheetId="17">[11]auswertung!$AB$11</definedName>
    <definedName name="Quote06" localSheetId="5">'a8'!$Y$11</definedName>
    <definedName name="Quote06" localSheetId="8">'a9'!$AA$11</definedName>
    <definedName name="Quote06" localSheetId="12">'a9 (2)'!$AA$11</definedName>
    <definedName name="Quote06" localSheetId="11">'a9 (3)'!$AA$11</definedName>
    <definedName name="Quote06" localSheetId="14">[11]auswertung!$AB$11</definedName>
    <definedName name="Quote06" localSheetId="18">[11]auswertung!$AB$11</definedName>
    <definedName name="Quote06" localSheetId="4">[1]auswertung1!$W$11</definedName>
    <definedName name="Quote06" localSheetId="6">[12]auswertung!$Z$11</definedName>
    <definedName name="Quote06" localSheetId="7">[13]auswertung9!$AB$11</definedName>
    <definedName name="Quote06" localSheetId="10">[13]auswertung9!$AB$11</definedName>
    <definedName name="Quote06" localSheetId="9">[13]auswertung9!$AB$11</definedName>
    <definedName name="Quote06">'a7'!$W$11</definedName>
    <definedName name="Quote07" localSheetId="13">[11]auswertung!$AB$12</definedName>
    <definedName name="Quote07" localSheetId="15">'a11'!$AE$12</definedName>
    <definedName name="Quote07" localSheetId="17">[11]auswertung!$AB$12</definedName>
    <definedName name="Quote07" localSheetId="5">'a8'!$Y$12</definedName>
    <definedName name="Quote07" localSheetId="8">'a9'!$AA$12</definedName>
    <definedName name="Quote07" localSheetId="12">'a9 (2)'!$AA$12</definedName>
    <definedName name="Quote07" localSheetId="11">'a9 (3)'!$AA$12</definedName>
    <definedName name="Quote07" localSheetId="14">[11]auswertung!$AB$12</definedName>
    <definedName name="Quote07" localSheetId="18">[11]auswertung!$AB$12</definedName>
    <definedName name="Quote07" localSheetId="4">[1]auswertung1!$W$12</definedName>
    <definedName name="Quote07" localSheetId="6">[12]auswertung!$Z$12</definedName>
    <definedName name="Quote07" localSheetId="7">[13]auswertung9!$AB$12</definedName>
    <definedName name="Quote07" localSheetId="10">[13]auswertung9!$AB$12</definedName>
    <definedName name="Quote07" localSheetId="9">[13]auswertung9!$AB$12</definedName>
    <definedName name="Quote07">'a7'!$W$12</definedName>
    <definedName name="Quote08" localSheetId="13">[11]auswertung!$AB$13</definedName>
    <definedName name="Quote08" localSheetId="15">'a11'!$AE$13</definedName>
    <definedName name="Quote08" localSheetId="17">[11]auswertung!$AB$13</definedName>
    <definedName name="Quote08" localSheetId="5">'a8'!$Y$13</definedName>
    <definedName name="Quote08" localSheetId="8">'a9'!$AA$13</definedName>
    <definedName name="Quote08" localSheetId="12">'a9 (2)'!$AA$13</definedName>
    <definedName name="Quote08" localSheetId="11">'a9 (3)'!$AA$13</definedName>
    <definedName name="Quote08" localSheetId="14">[11]auswertung!$AB$13</definedName>
    <definedName name="Quote08" localSheetId="18">[11]auswertung!$AB$13</definedName>
    <definedName name="Quote08" localSheetId="4">[1]auswertung1!#REF!</definedName>
    <definedName name="Quote08" localSheetId="6">[12]auswertung!$Z$13</definedName>
    <definedName name="Quote08" localSheetId="7">[13]auswertung9!$AB$13</definedName>
    <definedName name="Quote08" localSheetId="10">[13]auswertung9!$AB$13</definedName>
    <definedName name="Quote08" localSheetId="9">[13]auswertung9!$AB$13</definedName>
    <definedName name="Quote08">'a7'!#REF!</definedName>
    <definedName name="Quote09" localSheetId="13">[11]auswertung!$AB$14</definedName>
    <definedName name="Quote09" localSheetId="15">'a11'!$AE$14</definedName>
    <definedName name="Quote09" localSheetId="17">[11]auswertung!$AB$14</definedName>
    <definedName name="Quote09" localSheetId="5">'a8'!#REF!</definedName>
    <definedName name="Quote09" localSheetId="8">'a9'!$AA$14</definedName>
    <definedName name="Quote09" localSheetId="12">'a9 (2)'!$AA$14</definedName>
    <definedName name="Quote09" localSheetId="11">'a9 (3)'!$AA$14</definedName>
    <definedName name="Quote09" localSheetId="14">[11]auswertung!$AB$14</definedName>
    <definedName name="Quote09" localSheetId="18">[11]auswertung!$AB$14</definedName>
    <definedName name="Quote09" localSheetId="4">[1]auswertung1!#REF!</definedName>
    <definedName name="Quote09" localSheetId="6">[12]auswertung!#REF!</definedName>
    <definedName name="Quote09" localSheetId="7">[13]auswertung9!$AB$14</definedName>
    <definedName name="Quote09" localSheetId="10">[13]auswertung9!$AB$14</definedName>
    <definedName name="Quote09" localSheetId="9">[13]auswertung9!$AB$14</definedName>
    <definedName name="Quote09">'a7'!#REF!</definedName>
    <definedName name="Quote1_1">"#ref!"</definedName>
    <definedName name="Quote1_10">"#ref!"</definedName>
    <definedName name="Quote1_11">"#ref!"</definedName>
    <definedName name="Quote1_2">"#ref!"</definedName>
    <definedName name="Quote1_3">"#ref!"</definedName>
    <definedName name="Quote1_4">"#ref!"</definedName>
    <definedName name="Quote1_5">"#ref!"</definedName>
    <definedName name="Quote1_6">"#ref!"</definedName>
    <definedName name="Quote1_7">"#ref!"</definedName>
    <definedName name="Quote1_8">"#ref!"</definedName>
    <definedName name="Quote1_9">"#ref!"</definedName>
    <definedName name="Quote10" localSheetId="15">'a11'!$AE$15</definedName>
    <definedName name="Quote10" localSheetId="5">'a8'!#REF!</definedName>
    <definedName name="Quote10" localSheetId="8">'a9'!$AA$15</definedName>
    <definedName name="Quote10" localSheetId="12">'a9 (2)'!$AA$15</definedName>
    <definedName name="Quote10" localSheetId="11">'a9 (3)'!$AA$15</definedName>
    <definedName name="Quote10" localSheetId="4">[1]auswertung1!#REF!</definedName>
    <definedName name="Quote10" localSheetId="6">[12]auswertung!#REF!</definedName>
    <definedName name="Quote10">'a7'!#REF!</definedName>
    <definedName name="Quote10_1" localSheetId="13">#N/A</definedName>
    <definedName name="Quote10_1" localSheetId="15">#REF!</definedName>
    <definedName name="Quote10_1" localSheetId="3">#N/A</definedName>
    <definedName name="Quote10_1" localSheetId="5">#N/A</definedName>
    <definedName name="Quote10_1" localSheetId="8">#N/A</definedName>
    <definedName name="Quote10_1" localSheetId="12">#N/A</definedName>
    <definedName name="Quote10_1" localSheetId="11">#N/A</definedName>
    <definedName name="Quote10_1" localSheetId="14">#N/A</definedName>
    <definedName name="Quote10_1" localSheetId="16">#REF!</definedName>
    <definedName name="Quote10_1" localSheetId="4">#N/A</definedName>
    <definedName name="Quote10_1" localSheetId="6">#N/A</definedName>
    <definedName name="Quote10_1" localSheetId="7">#N/A</definedName>
    <definedName name="Quote10_1" localSheetId="10">#N/A</definedName>
    <definedName name="Quote10_1" localSheetId="9">#N/A</definedName>
    <definedName name="Quote10_1" localSheetId="0">#REF!</definedName>
    <definedName name="Quote10_1">#REF!</definedName>
    <definedName name="Quote10_10" localSheetId="13">#N/A</definedName>
    <definedName name="Quote10_10" localSheetId="15">#REF!</definedName>
    <definedName name="Quote10_10" localSheetId="3">#N/A</definedName>
    <definedName name="Quote10_10" localSheetId="5">#N/A</definedName>
    <definedName name="Quote10_10" localSheetId="8">#N/A</definedName>
    <definedName name="Quote10_10" localSheetId="12">#N/A</definedName>
    <definedName name="Quote10_10" localSheetId="11">#N/A</definedName>
    <definedName name="Quote10_10" localSheetId="14">#N/A</definedName>
    <definedName name="Quote10_10" localSheetId="16">#REF!</definedName>
    <definedName name="Quote10_10" localSheetId="4">#N/A</definedName>
    <definedName name="Quote10_10" localSheetId="6">#N/A</definedName>
    <definedName name="Quote10_10" localSheetId="7">#N/A</definedName>
    <definedName name="Quote10_10" localSheetId="10">#N/A</definedName>
    <definedName name="Quote10_10" localSheetId="9">#N/A</definedName>
    <definedName name="Quote10_10" localSheetId="0">#REF!</definedName>
    <definedName name="Quote10_10">#REF!</definedName>
    <definedName name="Quote10_11" localSheetId="13">#N/A</definedName>
    <definedName name="Quote10_11" localSheetId="15">#REF!</definedName>
    <definedName name="Quote10_11" localSheetId="3">#N/A</definedName>
    <definedName name="Quote10_11" localSheetId="5">#N/A</definedName>
    <definedName name="Quote10_11" localSheetId="8">#N/A</definedName>
    <definedName name="Quote10_11" localSheetId="12">#N/A</definedName>
    <definedName name="Quote10_11" localSheetId="11">#N/A</definedName>
    <definedName name="Quote10_11" localSheetId="14">#N/A</definedName>
    <definedName name="Quote10_11" localSheetId="16">#REF!</definedName>
    <definedName name="Quote10_11" localSheetId="4">#N/A</definedName>
    <definedName name="Quote10_11" localSheetId="6">#N/A</definedName>
    <definedName name="Quote10_11" localSheetId="7">#N/A</definedName>
    <definedName name="Quote10_11" localSheetId="10">#N/A</definedName>
    <definedName name="Quote10_11" localSheetId="9">#N/A</definedName>
    <definedName name="Quote10_11" localSheetId="0">#REF!</definedName>
    <definedName name="Quote10_11">#REF!</definedName>
    <definedName name="Quote10_2" localSheetId="13">#N/A</definedName>
    <definedName name="Quote10_2" localSheetId="15">#REF!</definedName>
    <definedName name="Quote10_2" localSheetId="3">#N/A</definedName>
    <definedName name="Quote10_2" localSheetId="5">#N/A</definedName>
    <definedName name="Quote10_2" localSheetId="8">#N/A</definedName>
    <definedName name="Quote10_2" localSheetId="12">#N/A</definedName>
    <definedName name="Quote10_2" localSheetId="11">#N/A</definedName>
    <definedName name="Quote10_2" localSheetId="14">#N/A</definedName>
    <definedName name="Quote10_2" localSheetId="16">#REF!</definedName>
    <definedName name="Quote10_2" localSheetId="4">#N/A</definedName>
    <definedName name="Quote10_2" localSheetId="6">#N/A</definedName>
    <definedName name="Quote10_2" localSheetId="7">#N/A</definedName>
    <definedName name="Quote10_2" localSheetId="10">#N/A</definedName>
    <definedName name="Quote10_2" localSheetId="9">#N/A</definedName>
    <definedName name="Quote10_2" localSheetId="0">#REF!</definedName>
    <definedName name="Quote10_2">#REF!</definedName>
    <definedName name="Quote10_3" localSheetId="13">#N/A</definedName>
    <definedName name="Quote10_3" localSheetId="15">#REF!</definedName>
    <definedName name="Quote10_3" localSheetId="3">#N/A</definedName>
    <definedName name="Quote10_3" localSheetId="5">#N/A</definedName>
    <definedName name="Quote10_3" localSheetId="8">#N/A</definedName>
    <definedName name="Quote10_3" localSheetId="12">#N/A</definedName>
    <definedName name="Quote10_3" localSheetId="11">#N/A</definedName>
    <definedName name="Quote10_3" localSheetId="14">#N/A</definedName>
    <definedName name="Quote10_3" localSheetId="16">#REF!</definedName>
    <definedName name="Quote10_3" localSheetId="4">#N/A</definedName>
    <definedName name="Quote10_3" localSheetId="6">#N/A</definedName>
    <definedName name="Quote10_3" localSheetId="7">#N/A</definedName>
    <definedName name="Quote10_3" localSheetId="10">#N/A</definedName>
    <definedName name="Quote10_3" localSheetId="9">#N/A</definedName>
    <definedName name="Quote10_3" localSheetId="0">#REF!</definedName>
    <definedName name="Quote10_3">#REF!</definedName>
    <definedName name="Quote10_4" localSheetId="13">#N/A</definedName>
    <definedName name="Quote10_4" localSheetId="15">#REF!</definedName>
    <definedName name="Quote10_4" localSheetId="3">#N/A</definedName>
    <definedName name="Quote10_4" localSheetId="5">#N/A</definedName>
    <definedName name="Quote10_4" localSheetId="8">#N/A</definedName>
    <definedName name="Quote10_4" localSheetId="12">#N/A</definedName>
    <definedName name="Quote10_4" localSheetId="11">#N/A</definedName>
    <definedName name="Quote10_4" localSheetId="14">#N/A</definedName>
    <definedName name="Quote10_4" localSheetId="16">#REF!</definedName>
    <definedName name="Quote10_4" localSheetId="4">#N/A</definedName>
    <definedName name="Quote10_4" localSheetId="6">#N/A</definedName>
    <definedName name="Quote10_4" localSheetId="7">#N/A</definedName>
    <definedName name="Quote10_4" localSheetId="10">#N/A</definedName>
    <definedName name="Quote10_4" localSheetId="9">#N/A</definedName>
    <definedName name="Quote10_4" localSheetId="0">#REF!</definedName>
    <definedName name="Quote10_4">#REF!</definedName>
    <definedName name="Quote10_5" localSheetId="13">#N/A</definedName>
    <definedName name="Quote10_5" localSheetId="15">#REF!</definedName>
    <definedName name="Quote10_5" localSheetId="3">#N/A</definedName>
    <definedName name="Quote10_5" localSheetId="5">#N/A</definedName>
    <definedName name="Quote10_5" localSheetId="8">#N/A</definedName>
    <definedName name="Quote10_5" localSheetId="12">#N/A</definedName>
    <definedName name="Quote10_5" localSheetId="11">#N/A</definedName>
    <definedName name="Quote10_5" localSheetId="14">#N/A</definedName>
    <definedName name="Quote10_5" localSheetId="16">#REF!</definedName>
    <definedName name="Quote10_5" localSheetId="4">#N/A</definedName>
    <definedName name="Quote10_5" localSheetId="6">#N/A</definedName>
    <definedName name="Quote10_5" localSheetId="7">#N/A</definedName>
    <definedName name="Quote10_5" localSheetId="10">#N/A</definedName>
    <definedName name="Quote10_5" localSheetId="9">#N/A</definedName>
    <definedName name="Quote10_5" localSheetId="0">#REF!</definedName>
    <definedName name="Quote10_5">#REF!</definedName>
    <definedName name="Quote10_6" localSheetId="13">#N/A</definedName>
    <definedName name="Quote10_6" localSheetId="15">#REF!</definedName>
    <definedName name="Quote10_6" localSheetId="3">#N/A</definedName>
    <definedName name="Quote10_6" localSheetId="5">#N/A</definedName>
    <definedName name="Quote10_6" localSheetId="8">#N/A</definedName>
    <definedName name="Quote10_6" localSheetId="12">#N/A</definedName>
    <definedName name="Quote10_6" localSheetId="11">#N/A</definedName>
    <definedName name="Quote10_6" localSheetId="14">#N/A</definedName>
    <definedName name="Quote10_6" localSheetId="16">#REF!</definedName>
    <definedName name="Quote10_6" localSheetId="4">#N/A</definedName>
    <definedName name="Quote10_6" localSheetId="6">#N/A</definedName>
    <definedName name="Quote10_6" localSheetId="7">#N/A</definedName>
    <definedName name="Quote10_6" localSheetId="10">#N/A</definedName>
    <definedName name="Quote10_6" localSheetId="9">#N/A</definedName>
    <definedName name="Quote10_6" localSheetId="0">#REF!</definedName>
    <definedName name="Quote10_6">#REF!</definedName>
    <definedName name="Quote10_7" localSheetId="13">#N/A</definedName>
    <definedName name="Quote10_7" localSheetId="15">#REF!</definedName>
    <definedName name="Quote10_7" localSheetId="3">#N/A</definedName>
    <definedName name="Quote10_7" localSheetId="5">#N/A</definedName>
    <definedName name="Quote10_7" localSheetId="8">#N/A</definedName>
    <definedName name="Quote10_7" localSheetId="12">#N/A</definedName>
    <definedName name="Quote10_7" localSheetId="11">#N/A</definedName>
    <definedName name="Quote10_7" localSheetId="14">#N/A</definedName>
    <definedName name="Quote10_7" localSheetId="16">#REF!</definedName>
    <definedName name="Quote10_7" localSheetId="4">#N/A</definedName>
    <definedName name="Quote10_7" localSheetId="6">#N/A</definedName>
    <definedName name="Quote10_7" localSheetId="7">#N/A</definedName>
    <definedName name="Quote10_7" localSheetId="10">#N/A</definedName>
    <definedName name="Quote10_7" localSheetId="9">#N/A</definedName>
    <definedName name="Quote10_7" localSheetId="0">#REF!</definedName>
    <definedName name="Quote10_7">#REF!</definedName>
    <definedName name="Quote10_8" localSheetId="13">#N/A</definedName>
    <definedName name="Quote10_8" localSheetId="15">#REF!</definedName>
    <definedName name="Quote10_8" localSheetId="3">#N/A</definedName>
    <definedName name="Quote10_8" localSheetId="5">#N/A</definedName>
    <definedName name="Quote10_8" localSheetId="8">#N/A</definedName>
    <definedName name="Quote10_8" localSheetId="12">#N/A</definedName>
    <definedName name="Quote10_8" localSheetId="11">#N/A</definedName>
    <definedName name="Quote10_8" localSheetId="14">#N/A</definedName>
    <definedName name="Quote10_8" localSheetId="16">#REF!</definedName>
    <definedName name="Quote10_8" localSheetId="4">#N/A</definedName>
    <definedName name="Quote10_8" localSheetId="6">#N/A</definedName>
    <definedName name="Quote10_8" localSheetId="7">#N/A</definedName>
    <definedName name="Quote10_8" localSheetId="10">#N/A</definedName>
    <definedName name="Quote10_8" localSheetId="9">#N/A</definedName>
    <definedName name="Quote10_8" localSheetId="0">#REF!</definedName>
    <definedName name="Quote10_8">#REF!</definedName>
    <definedName name="Quote10_9" localSheetId="13">#N/A</definedName>
    <definedName name="Quote10_9" localSheetId="15">#REF!</definedName>
    <definedName name="Quote10_9" localSheetId="3">#N/A</definedName>
    <definedName name="Quote10_9" localSheetId="5">#N/A</definedName>
    <definedName name="Quote10_9" localSheetId="8">#N/A</definedName>
    <definedName name="Quote10_9" localSheetId="12">#N/A</definedName>
    <definedName name="Quote10_9" localSheetId="11">#N/A</definedName>
    <definedName name="Quote10_9" localSheetId="14">#N/A</definedName>
    <definedName name="Quote10_9" localSheetId="16">#REF!</definedName>
    <definedName name="Quote10_9" localSheetId="4">#N/A</definedName>
    <definedName name="Quote10_9" localSheetId="6">#N/A</definedName>
    <definedName name="Quote10_9" localSheetId="7">#N/A</definedName>
    <definedName name="Quote10_9" localSheetId="10">#N/A</definedName>
    <definedName name="Quote10_9" localSheetId="9">#N/A</definedName>
    <definedName name="Quote10_9" localSheetId="0">#REF!</definedName>
    <definedName name="Quote10_9">#REF!</definedName>
    <definedName name="Quote11" localSheetId="15">'a11'!$AE$16</definedName>
    <definedName name="Quote11" localSheetId="5">'a8'!#REF!</definedName>
    <definedName name="Quote11" localSheetId="8">'a9'!$AA$16</definedName>
    <definedName name="Quote11" localSheetId="12">'a9 (2)'!$AA$16</definedName>
    <definedName name="Quote11" localSheetId="11">'a9 (3)'!$AA$16</definedName>
    <definedName name="Quote11" localSheetId="4">[1]auswertung1!#REF!</definedName>
    <definedName name="Quote11" localSheetId="6">[12]auswertung!#REF!</definedName>
    <definedName name="Quote11">'a7'!#REF!</definedName>
    <definedName name="Quote11_1" localSheetId="13">#N/A</definedName>
    <definedName name="Quote11_1" localSheetId="15">#REF!</definedName>
    <definedName name="Quote11_1" localSheetId="3">#N/A</definedName>
    <definedName name="Quote11_1" localSheetId="5">#N/A</definedName>
    <definedName name="Quote11_1" localSheetId="8">#N/A</definedName>
    <definedName name="Quote11_1" localSheetId="12">#N/A</definedName>
    <definedName name="Quote11_1" localSheetId="11">#N/A</definedName>
    <definedName name="Quote11_1" localSheetId="14">#N/A</definedName>
    <definedName name="Quote11_1" localSheetId="16">#REF!</definedName>
    <definedName name="Quote11_1" localSheetId="4">#N/A</definedName>
    <definedName name="Quote11_1" localSheetId="6">#N/A</definedName>
    <definedName name="Quote11_1" localSheetId="7">#N/A</definedName>
    <definedName name="Quote11_1" localSheetId="10">#N/A</definedName>
    <definedName name="Quote11_1" localSheetId="9">#N/A</definedName>
    <definedName name="Quote11_1" localSheetId="0">#REF!</definedName>
    <definedName name="Quote11_1">#REF!</definedName>
    <definedName name="Quote11_10" localSheetId="13">#N/A</definedName>
    <definedName name="Quote11_10" localSheetId="15">#REF!</definedName>
    <definedName name="Quote11_10" localSheetId="3">#N/A</definedName>
    <definedName name="Quote11_10" localSheetId="5">#N/A</definedName>
    <definedName name="Quote11_10" localSheetId="8">#N/A</definedName>
    <definedName name="Quote11_10" localSheetId="12">#N/A</definedName>
    <definedName name="Quote11_10" localSheetId="11">#N/A</definedName>
    <definedName name="Quote11_10" localSheetId="14">#N/A</definedName>
    <definedName name="Quote11_10" localSheetId="16">#REF!</definedName>
    <definedName name="Quote11_10" localSheetId="4">#N/A</definedName>
    <definedName name="Quote11_10" localSheetId="6">#N/A</definedName>
    <definedName name="Quote11_10" localSheetId="7">#N/A</definedName>
    <definedName name="Quote11_10" localSheetId="10">#N/A</definedName>
    <definedName name="Quote11_10" localSheetId="9">#N/A</definedName>
    <definedName name="Quote11_10" localSheetId="0">#REF!</definedName>
    <definedName name="Quote11_10">#REF!</definedName>
    <definedName name="Quote11_11" localSheetId="13">#N/A</definedName>
    <definedName name="Quote11_11" localSheetId="15">#REF!</definedName>
    <definedName name="Quote11_11" localSheetId="3">#N/A</definedName>
    <definedName name="Quote11_11" localSheetId="5">#N/A</definedName>
    <definedName name="Quote11_11" localSheetId="8">#N/A</definedName>
    <definedName name="Quote11_11" localSheetId="12">#N/A</definedName>
    <definedName name="Quote11_11" localSheetId="11">#N/A</definedName>
    <definedName name="Quote11_11" localSheetId="14">#N/A</definedName>
    <definedName name="Quote11_11" localSheetId="16">#REF!</definedName>
    <definedName name="Quote11_11" localSheetId="4">#N/A</definedName>
    <definedName name="Quote11_11" localSheetId="6">#N/A</definedName>
    <definedName name="Quote11_11" localSheetId="7">#N/A</definedName>
    <definedName name="Quote11_11" localSheetId="10">#N/A</definedName>
    <definedName name="Quote11_11" localSheetId="9">#N/A</definedName>
    <definedName name="Quote11_11" localSheetId="0">#REF!</definedName>
    <definedName name="Quote11_11">#REF!</definedName>
    <definedName name="Quote11_2" localSheetId="13">#N/A</definedName>
    <definedName name="Quote11_2" localSheetId="15">#REF!</definedName>
    <definedName name="Quote11_2" localSheetId="3">#N/A</definedName>
    <definedName name="Quote11_2" localSheetId="5">#N/A</definedName>
    <definedName name="Quote11_2" localSheetId="8">#N/A</definedName>
    <definedName name="Quote11_2" localSheetId="12">#N/A</definedName>
    <definedName name="Quote11_2" localSheetId="11">#N/A</definedName>
    <definedName name="Quote11_2" localSheetId="14">#N/A</definedName>
    <definedName name="Quote11_2" localSheetId="16">#REF!</definedName>
    <definedName name="Quote11_2" localSheetId="4">#N/A</definedName>
    <definedName name="Quote11_2" localSheetId="6">#N/A</definedName>
    <definedName name="Quote11_2" localSheetId="7">#N/A</definedName>
    <definedName name="Quote11_2" localSheetId="10">#N/A</definedName>
    <definedName name="Quote11_2" localSheetId="9">#N/A</definedName>
    <definedName name="Quote11_2" localSheetId="0">#REF!</definedName>
    <definedName name="Quote11_2">#REF!</definedName>
    <definedName name="Quote11_3" localSheetId="13">#N/A</definedName>
    <definedName name="Quote11_3" localSheetId="15">#REF!</definedName>
    <definedName name="Quote11_3" localSheetId="3">#N/A</definedName>
    <definedName name="Quote11_3" localSheetId="5">#N/A</definedName>
    <definedName name="Quote11_3" localSheetId="8">#N/A</definedName>
    <definedName name="Quote11_3" localSheetId="12">#N/A</definedName>
    <definedName name="Quote11_3" localSheetId="11">#N/A</definedName>
    <definedName name="Quote11_3" localSheetId="14">#N/A</definedName>
    <definedName name="Quote11_3" localSheetId="16">#REF!</definedName>
    <definedName name="Quote11_3" localSheetId="4">#N/A</definedName>
    <definedName name="Quote11_3" localSheetId="6">#N/A</definedName>
    <definedName name="Quote11_3" localSheetId="7">#N/A</definedName>
    <definedName name="Quote11_3" localSheetId="10">#N/A</definedName>
    <definedName name="Quote11_3" localSheetId="9">#N/A</definedName>
    <definedName name="Quote11_3" localSheetId="0">#REF!</definedName>
    <definedName name="Quote11_3">#REF!</definedName>
    <definedName name="Quote11_4" localSheetId="13">#N/A</definedName>
    <definedName name="Quote11_4" localSheetId="15">#REF!</definedName>
    <definedName name="Quote11_4" localSheetId="3">#N/A</definedName>
    <definedName name="Quote11_4" localSheetId="5">#N/A</definedName>
    <definedName name="Quote11_4" localSheetId="8">#N/A</definedName>
    <definedName name="Quote11_4" localSheetId="12">#N/A</definedName>
    <definedName name="Quote11_4" localSheetId="11">#N/A</definedName>
    <definedName name="Quote11_4" localSheetId="14">#N/A</definedName>
    <definedName name="Quote11_4" localSheetId="16">#REF!</definedName>
    <definedName name="Quote11_4" localSheetId="4">#N/A</definedName>
    <definedName name="Quote11_4" localSheetId="6">#N/A</definedName>
    <definedName name="Quote11_4" localSheetId="7">#N/A</definedName>
    <definedName name="Quote11_4" localSheetId="10">#N/A</definedName>
    <definedName name="Quote11_4" localSheetId="9">#N/A</definedName>
    <definedName name="Quote11_4" localSheetId="0">#REF!</definedName>
    <definedName name="Quote11_4">#REF!</definedName>
    <definedName name="Quote11_5" localSheetId="13">#N/A</definedName>
    <definedName name="Quote11_5" localSheetId="15">#REF!</definedName>
    <definedName name="Quote11_5" localSheetId="3">#N/A</definedName>
    <definedName name="Quote11_5" localSheetId="5">#N/A</definedName>
    <definedName name="Quote11_5" localSheetId="8">#N/A</definedName>
    <definedName name="Quote11_5" localSheetId="12">#N/A</definedName>
    <definedName name="Quote11_5" localSheetId="11">#N/A</definedName>
    <definedName name="Quote11_5" localSheetId="14">#N/A</definedName>
    <definedName name="Quote11_5" localSheetId="16">#REF!</definedName>
    <definedName name="Quote11_5" localSheetId="4">#N/A</definedName>
    <definedName name="Quote11_5" localSheetId="6">#N/A</definedName>
    <definedName name="Quote11_5" localSheetId="7">#N/A</definedName>
    <definedName name="Quote11_5" localSheetId="10">#N/A</definedName>
    <definedName name="Quote11_5" localSheetId="9">#N/A</definedName>
    <definedName name="Quote11_5" localSheetId="0">#REF!</definedName>
    <definedName name="Quote11_5">#REF!</definedName>
    <definedName name="Quote11_6" localSheetId="13">#N/A</definedName>
    <definedName name="Quote11_6" localSheetId="15">#REF!</definedName>
    <definedName name="Quote11_6" localSheetId="3">#N/A</definedName>
    <definedName name="Quote11_6" localSheetId="5">#N/A</definedName>
    <definedName name="Quote11_6" localSheetId="8">#N/A</definedName>
    <definedName name="Quote11_6" localSheetId="12">#N/A</definedName>
    <definedName name="Quote11_6" localSheetId="11">#N/A</definedName>
    <definedName name="Quote11_6" localSheetId="14">#N/A</definedName>
    <definedName name="Quote11_6" localSheetId="16">#REF!</definedName>
    <definedName name="Quote11_6" localSheetId="4">#N/A</definedName>
    <definedName name="Quote11_6" localSheetId="6">#N/A</definedName>
    <definedName name="Quote11_6" localSheetId="7">#N/A</definedName>
    <definedName name="Quote11_6" localSheetId="10">#N/A</definedName>
    <definedName name="Quote11_6" localSheetId="9">#N/A</definedName>
    <definedName name="Quote11_6" localSheetId="0">#REF!</definedName>
    <definedName name="Quote11_6">#REF!</definedName>
    <definedName name="Quote11_7" localSheetId="13">#N/A</definedName>
    <definedName name="Quote11_7" localSheetId="15">#REF!</definedName>
    <definedName name="Quote11_7" localSheetId="3">#N/A</definedName>
    <definedName name="Quote11_7" localSheetId="5">#N/A</definedName>
    <definedName name="Quote11_7" localSheetId="8">#N/A</definedName>
    <definedName name="Quote11_7" localSheetId="12">#N/A</definedName>
    <definedName name="Quote11_7" localSheetId="11">#N/A</definedName>
    <definedName name="Quote11_7" localSheetId="14">#N/A</definedName>
    <definedName name="Quote11_7" localSheetId="16">#REF!</definedName>
    <definedName name="Quote11_7" localSheetId="4">#N/A</definedName>
    <definedName name="Quote11_7" localSheetId="6">#N/A</definedName>
    <definedName name="Quote11_7" localSheetId="7">#N/A</definedName>
    <definedName name="Quote11_7" localSheetId="10">#N/A</definedName>
    <definedName name="Quote11_7" localSheetId="9">#N/A</definedName>
    <definedName name="Quote11_7" localSheetId="0">#REF!</definedName>
    <definedName name="Quote11_7">#REF!</definedName>
    <definedName name="Quote11_8" localSheetId="13">#N/A</definedName>
    <definedName name="Quote11_8" localSheetId="15">#REF!</definedName>
    <definedName name="Quote11_8" localSheetId="3">#N/A</definedName>
    <definedName name="Quote11_8" localSheetId="5">#N/A</definedName>
    <definedName name="Quote11_8" localSheetId="8">#N/A</definedName>
    <definedName name="Quote11_8" localSheetId="12">#N/A</definedName>
    <definedName name="Quote11_8" localSheetId="11">#N/A</definedName>
    <definedName name="Quote11_8" localSheetId="14">#N/A</definedName>
    <definedName name="Quote11_8" localSheetId="16">#REF!</definedName>
    <definedName name="Quote11_8" localSheetId="4">#N/A</definedName>
    <definedName name="Quote11_8" localSheetId="6">#N/A</definedName>
    <definedName name="Quote11_8" localSheetId="7">#N/A</definedName>
    <definedName name="Quote11_8" localSheetId="10">#N/A</definedName>
    <definedName name="Quote11_8" localSheetId="9">#N/A</definedName>
    <definedName name="Quote11_8" localSheetId="0">#REF!</definedName>
    <definedName name="Quote11_8">#REF!</definedName>
    <definedName name="Quote11_9" localSheetId="13">#N/A</definedName>
    <definedName name="Quote11_9" localSheetId="15">#REF!</definedName>
    <definedName name="Quote11_9" localSheetId="3">#N/A</definedName>
    <definedName name="Quote11_9" localSheetId="5">#N/A</definedName>
    <definedName name="Quote11_9" localSheetId="8">#N/A</definedName>
    <definedName name="Quote11_9" localSheetId="12">#N/A</definedName>
    <definedName name="Quote11_9" localSheetId="11">#N/A</definedName>
    <definedName name="Quote11_9" localSheetId="14">#N/A</definedName>
    <definedName name="Quote11_9" localSheetId="16">#REF!</definedName>
    <definedName name="Quote11_9" localSheetId="4">#N/A</definedName>
    <definedName name="Quote11_9" localSheetId="6">#N/A</definedName>
    <definedName name="Quote11_9" localSheetId="7">#N/A</definedName>
    <definedName name="Quote11_9" localSheetId="10">#N/A</definedName>
    <definedName name="Quote11_9" localSheetId="9">#N/A</definedName>
    <definedName name="Quote11_9" localSheetId="0">#REF!</definedName>
    <definedName name="Quote11_9">#REF!</definedName>
    <definedName name="Quote3_1" localSheetId="13">#N/A</definedName>
    <definedName name="Quote3_1" localSheetId="15">#REF!</definedName>
    <definedName name="Quote3_1" localSheetId="3">#N/A</definedName>
    <definedName name="Quote3_1" localSheetId="5">#N/A</definedName>
    <definedName name="Quote3_1" localSheetId="8">#N/A</definedName>
    <definedName name="Quote3_1" localSheetId="12">#N/A</definedName>
    <definedName name="Quote3_1" localSheetId="11">#N/A</definedName>
    <definedName name="Quote3_1" localSheetId="14">#N/A</definedName>
    <definedName name="Quote3_1" localSheetId="16">#REF!</definedName>
    <definedName name="Quote3_1" localSheetId="4">#N/A</definedName>
    <definedName name="Quote3_1" localSheetId="6">#N/A</definedName>
    <definedName name="Quote3_1" localSheetId="7">#N/A</definedName>
    <definedName name="Quote3_1" localSheetId="10">#N/A</definedName>
    <definedName name="Quote3_1" localSheetId="9">#N/A</definedName>
    <definedName name="Quote3_1" localSheetId="0">#REF!</definedName>
    <definedName name="Quote3_1">#REF!</definedName>
    <definedName name="Quote3_10" localSheetId="13">#N/A</definedName>
    <definedName name="Quote3_10" localSheetId="15">#REF!</definedName>
    <definedName name="Quote3_10" localSheetId="3">#N/A</definedName>
    <definedName name="Quote3_10" localSheetId="5">#N/A</definedName>
    <definedName name="Quote3_10" localSheetId="8">#N/A</definedName>
    <definedName name="Quote3_10" localSheetId="12">#N/A</definedName>
    <definedName name="Quote3_10" localSheetId="11">#N/A</definedName>
    <definedName name="Quote3_10" localSheetId="14">#N/A</definedName>
    <definedName name="Quote3_10" localSheetId="16">#REF!</definedName>
    <definedName name="Quote3_10" localSheetId="4">#N/A</definedName>
    <definedName name="Quote3_10" localSheetId="6">#N/A</definedName>
    <definedName name="Quote3_10" localSheetId="7">#N/A</definedName>
    <definedName name="Quote3_10" localSheetId="10">#N/A</definedName>
    <definedName name="Quote3_10" localSheetId="9">#N/A</definedName>
    <definedName name="Quote3_10" localSheetId="0">#REF!</definedName>
    <definedName name="Quote3_10">#REF!</definedName>
    <definedName name="Quote3_11" localSheetId="13">#N/A</definedName>
    <definedName name="Quote3_11" localSheetId="15">#REF!</definedName>
    <definedName name="Quote3_11" localSheetId="3">#N/A</definedName>
    <definedName name="Quote3_11" localSheetId="5">#N/A</definedName>
    <definedName name="Quote3_11" localSheetId="8">#N/A</definedName>
    <definedName name="Quote3_11" localSheetId="12">#N/A</definedName>
    <definedName name="Quote3_11" localSheetId="11">#N/A</definedName>
    <definedName name="Quote3_11" localSheetId="14">#N/A</definedName>
    <definedName name="Quote3_11" localSheetId="16">#REF!</definedName>
    <definedName name="Quote3_11" localSheetId="4">#N/A</definedName>
    <definedName name="Quote3_11" localSheetId="6">#N/A</definedName>
    <definedName name="Quote3_11" localSheetId="7">#N/A</definedName>
    <definedName name="Quote3_11" localSheetId="10">#N/A</definedName>
    <definedName name="Quote3_11" localSheetId="9">#N/A</definedName>
    <definedName name="Quote3_11" localSheetId="0">#REF!</definedName>
    <definedName name="Quote3_11">#REF!</definedName>
    <definedName name="Quote3_2" localSheetId="13">#N/A</definedName>
    <definedName name="Quote3_2" localSheetId="15">#REF!</definedName>
    <definedName name="Quote3_2" localSheetId="3">#N/A</definedName>
    <definedName name="Quote3_2" localSheetId="5">#N/A</definedName>
    <definedName name="Quote3_2" localSheetId="8">#N/A</definedName>
    <definedName name="Quote3_2" localSheetId="12">#N/A</definedName>
    <definedName name="Quote3_2" localSheetId="11">#N/A</definedName>
    <definedName name="Quote3_2" localSheetId="14">#N/A</definedName>
    <definedName name="Quote3_2" localSheetId="16">#REF!</definedName>
    <definedName name="Quote3_2" localSheetId="4">#N/A</definedName>
    <definedName name="Quote3_2" localSheetId="6">#N/A</definedName>
    <definedName name="Quote3_2" localSheetId="7">#N/A</definedName>
    <definedName name="Quote3_2" localSheetId="10">#N/A</definedName>
    <definedName name="Quote3_2" localSheetId="9">#N/A</definedName>
    <definedName name="Quote3_2" localSheetId="0">#REF!</definedName>
    <definedName name="Quote3_2">#REF!</definedName>
    <definedName name="Quote3_3" localSheetId="13">#N/A</definedName>
    <definedName name="Quote3_3" localSheetId="15">#REF!</definedName>
    <definedName name="Quote3_3" localSheetId="3">#N/A</definedName>
    <definedName name="Quote3_3" localSheetId="5">#N/A</definedName>
    <definedName name="Quote3_3" localSheetId="8">#N/A</definedName>
    <definedName name="Quote3_3" localSheetId="12">#N/A</definedName>
    <definedName name="Quote3_3" localSheetId="11">#N/A</definedName>
    <definedName name="Quote3_3" localSheetId="14">#N/A</definedName>
    <definedName name="Quote3_3" localSheetId="16">#REF!</definedName>
    <definedName name="Quote3_3" localSheetId="4">#N/A</definedName>
    <definedName name="Quote3_3" localSheetId="6">#N/A</definedName>
    <definedName name="Quote3_3" localSheetId="7">#N/A</definedName>
    <definedName name="Quote3_3" localSheetId="10">#N/A</definedName>
    <definedName name="Quote3_3" localSheetId="9">#N/A</definedName>
    <definedName name="Quote3_3" localSheetId="0">#REF!</definedName>
    <definedName name="Quote3_3">#REF!</definedName>
    <definedName name="Quote3_4" localSheetId="13">#N/A</definedName>
    <definedName name="Quote3_4" localSheetId="15">#REF!</definedName>
    <definedName name="Quote3_4" localSheetId="3">#N/A</definedName>
    <definedName name="Quote3_4" localSheetId="5">#N/A</definedName>
    <definedName name="Quote3_4" localSheetId="8">#N/A</definedName>
    <definedName name="Quote3_4" localSheetId="12">#N/A</definedName>
    <definedName name="Quote3_4" localSheetId="11">#N/A</definedName>
    <definedName name="Quote3_4" localSheetId="14">#N/A</definedName>
    <definedName name="Quote3_4" localSheetId="16">#REF!</definedName>
    <definedName name="Quote3_4" localSheetId="4">#N/A</definedName>
    <definedName name="Quote3_4" localSheetId="6">#N/A</definedName>
    <definedName name="Quote3_4" localSheetId="7">#N/A</definedName>
    <definedName name="Quote3_4" localSheetId="10">#N/A</definedName>
    <definedName name="Quote3_4" localSheetId="9">#N/A</definedName>
    <definedName name="Quote3_4" localSheetId="0">#REF!</definedName>
    <definedName name="Quote3_4">#REF!</definedName>
    <definedName name="Quote3_5" localSheetId="13">#N/A</definedName>
    <definedName name="Quote3_5" localSheetId="15">#REF!</definedName>
    <definedName name="Quote3_5" localSheetId="3">#N/A</definedName>
    <definedName name="Quote3_5" localSheetId="5">#N/A</definedName>
    <definedName name="Quote3_5" localSheetId="8">#N/A</definedName>
    <definedName name="Quote3_5" localSheetId="12">#N/A</definedName>
    <definedName name="Quote3_5" localSheetId="11">#N/A</definedName>
    <definedName name="Quote3_5" localSheetId="14">#N/A</definedName>
    <definedName name="Quote3_5" localSheetId="16">#REF!</definedName>
    <definedName name="Quote3_5" localSheetId="4">#N/A</definedName>
    <definedName name="Quote3_5" localSheetId="6">#N/A</definedName>
    <definedName name="Quote3_5" localSheetId="7">#N/A</definedName>
    <definedName name="Quote3_5" localSheetId="10">#N/A</definedName>
    <definedName name="Quote3_5" localSheetId="9">#N/A</definedName>
    <definedName name="Quote3_5" localSheetId="0">#REF!</definedName>
    <definedName name="Quote3_5">#REF!</definedName>
    <definedName name="Quote3_6" localSheetId="13">#N/A</definedName>
    <definedName name="Quote3_6" localSheetId="15">#REF!</definedName>
    <definedName name="Quote3_6" localSheetId="3">#N/A</definedName>
    <definedName name="Quote3_6" localSheetId="5">#N/A</definedName>
    <definedName name="Quote3_6" localSheetId="8">#N/A</definedName>
    <definedName name="Quote3_6" localSheetId="12">#N/A</definedName>
    <definedName name="Quote3_6" localSheetId="11">#N/A</definedName>
    <definedName name="Quote3_6" localSheetId="14">#N/A</definedName>
    <definedName name="Quote3_6" localSheetId="16">#REF!</definedName>
    <definedName name="Quote3_6" localSheetId="4">#N/A</definedName>
    <definedName name="Quote3_6" localSheetId="6">#N/A</definedName>
    <definedName name="Quote3_6" localSheetId="7">#N/A</definedName>
    <definedName name="Quote3_6" localSheetId="10">#N/A</definedName>
    <definedName name="Quote3_6" localSheetId="9">#N/A</definedName>
    <definedName name="Quote3_6" localSheetId="0">#REF!</definedName>
    <definedName name="Quote3_6">#REF!</definedName>
    <definedName name="Quote3_7" localSheetId="13">#N/A</definedName>
    <definedName name="Quote3_7" localSheetId="15">#REF!</definedName>
    <definedName name="Quote3_7" localSheetId="3">#N/A</definedName>
    <definedName name="Quote3_7" localSheetId="5">#N/A</definedName>
    <definedName name="Quote3_7" localSheetId="8">#N/A</definedName>
    <definedName name="Quote3_7" localSheetId="12">#N/A</definedName>
    <definedName name="Quote3_7" localSheetId="11">#N/A</definedName>
    <definedName name="Quote3_7" localSheetId="14">#N/A</definedName>
    <definedName name="Quote3_7" localSheetId="16">#REF!</definedName>
    <definedName name="Quote3_7" localSheetId="4">#N/A</definedName>
    <definedName name="Quote3_7" localSheetId="6">#N/A</definedName>
    <definedName name="Quote3_7" localSheetId="7">#N/A</definedName>
    <definedName name="Quote3_7" localSheetId="10">#N/A</definedName>
    <definedName name="Quote3_7" localSheetId="9">#N/A</definedName>
    <definedName name="Quote3_7" localSheetId="0">#REF!</definedName>
    <definedName name="Quote3_7">#REF!</definedName>
    <definedName name="Quote3_8" localSheetId="13">#N/A</definedName>
    <definedName name="Quote3_8" localSheetId="15">#REF!</definedName>
    <definedName name="Quote3_8" localSheetId="3">#N/A</definedName>
    <definedName name="Quote3_8" localSheetId="5">#N/A</definedName>
    <definedName name="Quote3_8" localSheetId="8">#N/A</definedName>
    <definedName name="Quote3_8" localSheetId="12">#N/A</definedName>
    <definedName name="Quote3_8" localSheetId="11">#N/A</definedName>
    <definedName name="Quote3_8" localSheetId="14">#N/A</definedName>
    <definedName name="Quote3_8" localSheetId="16">#REF!</definedName>
    <definedName name="Quote3_8" localSheetId="4">#N/A</definedName>
    <definedName name="Quote3_8" localSheetId="6">#N/A</definedName>
    <definedName name="Quote3_8" localSheetId="7">#N/A</definedName>
    <definedName name="Quote3_8" localSheetId="10">#N/A</definedName>
    <definedName name="Quote3_8" localSheetId="9">#N/A</definedName>
    <definedName name="Quote3_8" localSheetId="0">#REF!</definedName>
    <definedName name="Quote3_8">#REF!</definedName>
    <definedName name="Quote3_9" localSheetId="13">#N/A</definedName>
    <definedName name="Quote3_9" localSheetId="15">#REF!</definedName>
    <definedName name="Quote3_9" localSheetId="3">#N/A</definedName>
    <definedName name="Quote3_9" localSheetId="5">#N/A</definedName>
    <definedName name="Quote3_9" localSheetId="8">#N/A</definedName>
    <definedName name="Quote3_9" localSheetId="12">#N/A</definedName>
    <definedName name="Quote3_9" localSheetId="11">#N/A</definedName>
    <definedName name="Quote3_9" localSheetId="14">#N/A</definedName>
    <definedName name="Quote3_9" localSheetId="16">#REF!</definedName>
    <definedName name="Quote3_9" localSheetId="4">#N/A</definedName>
    <definedName name="Quote3_9" localSheetId="6">#N/A</definedName>
    <definedName name="Quote3_9" localSheetId="7">#N/A</definedName>
    <definedName name="Quote3_9" localSheetId="10">#N/A</definedName>
    <definedName name="Quote3_9" localSheetId="9">#N/A</definedName>
    <definedName name="Quote3_9" localSheetId="0">#REF!</definedName>
    <definedName name="Quote3_9">#REF!</definedName>
    <definedName name="Quote4_1" localSheetId="13">#N/A</definedName>
    <definedName name="Quote4_1" localSheetId="15">#REF!</definedName>
    <definedName name="Quote4_1" localSheetId="3">#N/A</definedName>
    <definedName name="Quote4_1" localSheetId="5">#N/A</definedName>
    <definedName name="Quote4_1" localSheetId="8">#N/A</definedName>
    <definedName name="Quote4_1" localSheetId="12">#N/A</definedName>
    <definedName name="Quote4_1" localSheetId="11">#N/A</definedName>
    <definedName name="Quote4_1" localSheetId="14">#N/A</definedName>
    <definedName name="Quote4_1" localSheetId="16">#REF!</definedName>
    <definedName name="Quote4_1" localSheetId="4">#N/A</definedName>
    <definedName name="Quote4_1" localSheetId="6">#N/A</definedName>
    <definedName name="Quote4_1" localSheetId="7">#N/A</definedName>
    <definedName name="Quote4_1" localSheetId="10">#N/A</definedName>
    <definedName name="Quote4_1" localSheetId="9">#N/A</definedName>
    <definedName name="Quote4_1" localSheetId="0">#REF!</definedName>
    <definedName name="Quote4_1">#REF!</definedName>
    <definedName name="Quote4_10" localSheetId="13">#N/A</definedName>
    <definedName name="Quote4_10" localSheetId="15">#REF!</definedName>
    <definedName name="Quote4_10" localSheetId="3">#N/A</definedName>
    <definedName name="Quote4_10" localSheetId="5">#N/A</definedName>
    <definedName name="Quote4_10" localSheetId="8">#N/A</definedName>
    <definedName name="Quote4_10" localSheetId="12">#N/A</definedName>
    <definedName name="Quote4_10" localSheetId="11">#N/A</definedName>
    <definedName name="Quote4_10" localSheetId="14">#N/A</definedName>
    <definedName name="Quote4_10" localSheetId="16">#REF!</definedName>
    <definedName name="Quote4_10" localSheetId="4">#N/A</definedName>
    <definedName name="Quote4_10" localSheetId="6">#N/A</definedName>
    <definedName name="Quote4_10" localSheetId="7">#N/A</definedName>
    <definedName name="Quote4_10" localSheetId="10">#N/A</definedName>
    <definedName name="Quote4_10" localSheetId="9">#N/A</definedName>
    <definedName name="Quote4_10" localSheetId="0">#REF!</definedName>
    <definedName name="Quote4_10">#REF!</definedName>
    <definedName name="Quote4_11" localSheetId="13">#N/A</definedName>
    <definedName name="Quote4_11" localSheetId="15">#REF!</definedName>
    <definedName name="Quote4_11" localSheetId="3">#N/A</definedName>
    <definedName name="Quote4_11" localSheetId="5">#N/A</definedName>
    <definedName name="Quote4_11" localSheetId="8">#N/A</definedName>
    <definedName name="Quote4_11" localSheetId="12">#N/A</definedName>
    <definedName name="Quote4_11" localSheetId="11">#N/A</definedName>
    <definedName name="Quote4_11" localSheetId="14">#N/A</definedName>
    <definedName name="Quote4_11" localSheetId="16">#REF!</definedName>
    <definedName name="Quote4_11" localSheetId="4">#N/A</definedName>
    <definedName name="Quote4_11" localSheetId="6">#N/A</definedName>
    <definedName name="Quote4_11" localSheetId="7">#N/A</definedName>
    <definedName name="Quote4_11" localSheetId="10">#N/A</definedName>
    <definedName name="Quote4_11" localSheetId="9">#N/A</definedName>
    <definedName name="Quote4_11" localSheetId="0">#REF!</definedName>
    <definedName name="Quote4_11">#REF!</definedName>
    <definedName name="Quote4_2" localSheetId="13">#N/A</definedName>
    <definedName name="Quote4_2" localSheetId="15">#REF!</definedName>
    <definedName name="Quote4_2" localSheetId="3">#N/A</definedName>
    <definedName name="Quote4_2" localSheetId="5">#N/A</definedName>
    <definedName name="Quote4_2" localSheetId="8">#N/A</definedName>
    <definedName name="Quote4_2" localSheetId="12">#N/A</definedName>
    <definedName name="Quote4_2" localSheetId="11">#N/A</definedName>
    <definedName name="Quote4_2" localSheetId="14">#N/A</definedName>
    <definedName name="Quote4_2" localSheetId="16">#REF!</definedName>
    <definedName name="Quote4_2" localSheetId="4">#N/A</definedName>
    <definedName name="Quote4_2" localSheetId="6">#N/A</definedName>
    <definedName name="Quote4_2" localSheetId="7">#N/A</definedName>
    <definedName name="Quote4_2" localSheetId="10">#N/A</definedName>
    <definedName name="Quote4_2" localSheetId="9">#N/A</definedName>
    <definedName name="Quote4_2" localSheetId="0">#REF!</definedName>
    <definedName name="Quote4_2">#REF!</definedName>
    <definedName name="Quote4_3" localSheetId="13">#N/A</definedName>
    <definedName name="Quote4_3" localSheetId="15">#REF!</definedName>
    <definedName name="Quote4_3" localSheetId="3">#N/A</definedName>
    <definedName name="Quote4_3" localSheetId="5">#N/A</definedName>
    <definedName name="Quote4_3" localSheetId="8">#N/A</definedName>
    <definedName name="Quote4_3" localSheetId="12">#N/A</definedName>
    <definedName name="Quote4_3" localSheetId="11">#N/A</definedName>
    <definedName name="Quote4_3" localSheetId="14">#N/A</definedName>
    <definedName name="Quote4_3" localSheetId="16">#REF!</definedName>
    <definedName name="Quote4_3" localSheetId="4">#N/A</definedName>
    <definedName name="Quote4_3" localSheetId="6">#N/A</definedName>
    <definedName name="Quote4_3" localSheetId="7">#N/A</definedName>
    <definedName name="Quote4_3" localSheetId="10">#N/A</definedName>
    <definedName name="Quote4_3" localSheetId="9">#N/A</definedName>
    <definedName name="Quote4_3" localSheetId="0">#REF!</definedName>
    <definedName name="Quote4_3">#REF!</definedName>
    <definedName name="Quote4_4" localSheetId="13">#N/A</definedName>
    <definedName name="Quote4_4" localSheetId="15">#REF!</definedName>
    <definedName name="Quote4_4" localSheetId="3">#N/A</definedName>
    <definedName name="Quote4_4" localSheetId="5">#N/A</definedName>
    <definedName name="Quote4_4" localSheetId="8">#N/A</definedName>
    <definedName name="Quote4_4" localSheetId="12">#N/A</definedName>
    <definedName name="Quote4_4" localSheetId="11">#N/A</definedName>
    <definedName name="Quote4_4" localSheetId="14">#N/A</definedName>
    <definedName name="Quote4_4" localSheetId="16">#REF!</definedName>
    <definedName name="Quote4_4" localSheetId="4">#N/A</definedName>
    <definedName name="Quote4_4" localSheetId="6">#N/A</definedName>
    <definedName name="Quote4_4" localSheetId="7">#N/A</definedName>
    <definedName name="Quote4_4" localSheetId="10">#N/A</definedName>
    <definedName name="Quote4_4" localSheetId="9">#N/A</definedName>
    <definedName name="Quote4_4" localSheetId="0">#REF!</definedName>
    <definedName name="Quote4_4">#REF!</definedName>
    <definedName name="Quote4_5" localSheetId="13">#N/A</definedName>
    <definedName name="Quote4_5" localSheetId="15">#REF!</definedName>
    <definedName name="Quote4_5" localSheetId="3">#N/A</definedName>
    <definedName name="Quote4_5" localSheetId="5">#N/A</definedName>
    <definedName name="Quote4_5" localSheetId="8">#N/A</definedName>
    <definedName name="Quote4_5" localSheetId="12">#N/A</definedName>
    <definedName name="Quote4_5" localSheetId="11">#N/A</definedName>
    <definedName name="Quote4_5" localSheetId="14">#N/A</definedName>
    <definedName name="Quote4_5" localSheetId="16">#REF!</definedName>
    <definedName name="Quote4_5" localSheetId="4">#N/A</definedName>
    <definedName name="Quote4_5" localSheetId="6">#N/A</definedName>
    <definedName name="Quote4_5" localSheetId="7">#N/A</definedName>
    <definedName name="Quote4_5" localSheetId="10">#N/A</definedName>
    <definedName name="Quote4_5" localSheetId="9">#N/A</definedName>
    <definedName name="Quote4_5" localSheetId="0">#REF!</definedName>
    <definedName name="Quote4_5">#REF!</definedName>
    <definedName name="Quote4_6" localSheetId="13">#N/A</definedName>
    <definedName name="Quote4_6" localSheetId="15">#REF!</definedName>
    <definedName name="Quote4_6" localSheetId="3">#N/A</definedName>
    <definedName name="Quote4_6" localSheetId="5">#N/A</definedName>
    <definedName name="Quote4_6" localSheetId="8">#N/A</definedName>
    <definedName name="Quote4_6" localSheetId="12">#N/A</definedName>
    <definedName name="Quote4_6" localSheetId="11">#N/A</definedName>
    <definedName name="Quote4_6" localSheetId="14">#N/A</definedName>
    <definedName name="Quote4_6" localSheetId="16">#REF!</definedName>
    <definedName name="Quote4_6" localSheetId="4">#N/A</definedName>
    <definedName name="Quote4_6" localSheetId="6">#N/A</definedName>
    <definedName name="Quote4_6" localSheetId="7">#N/A</definedName>
    <definedName name="Quote4_6" localSheetId="10">#N/A</definedName>
    <definedName name="Quote4_6" localSheetId="9">#N/A</definedName>
    <definedName name="Quote4_6" localSheetId="0">#REF!</definedName>
    <definedName name="Quote4_6">#REF!</definedName>
    <definedName name="Quote4_7" localSheetId="13">#N/A</definedName>
    <definedName name="Quote4_7" localSheetId="15">#REF!</definedName>
    <definedName name="Quote4_7" localSheetId="3">#N/A</definedName>
    <definedName name="Quote4_7" localSheetId="5">#N/A</definedName>
    <definedName name="Quote4_7" localSheetId="8">#N/A</definedName>
    <definedName name="Quote4_7" localSheetId="12">#N/A</definedName>
    <definedName name="Quote4_7" localSheetId="11">#N/A</definedName>
    <definedName name="Quote4_7" localSheetId="14">#N/A</definedName>
    <definedName name="Quote4_7" localSheetId="16">#REF!</definedName>
    <definedName name="Quote4_7" localSheetId="4">#N/A</definedName>
    <definedName name="Quote4_7" localSheetId="6">#N/A</definedName>
    <definedName name="Quote4_7" localSheetId="7">#N/A</definedName>
    <definedName name="Quote4_7" localSheetId="10">#N/A</definedName>
    <definedName name="Quote4_7" localSheetId="9">#N/A</definedName>
    <definedName name="Quote4_7" localSheetId="0">#REF!</definedName>
    <definedName name="Quote4_7">#REF!</definedName>
    <definedName name="Quote4_8" localSheetId="13">#N/A</definedName>
    <definedName name="Quote4_8" localSheetId="15">#REF!</definedName>
    <definedName name="Quote4_8" localSheetId="3">#N/A</definedName>
    <definedName name="Quote4_8" localSheetId="5">#N/A</definedName>
    <definedName name="Quote4_8" localSheetId="8">#N/A</definedName>
    <definedName name="Quote4_8" localSheetId="12">#N/A</definedName>
    <definedName name="Quote4_8" localSheetId="11">#N/A</definedName>
    <definedName name="Quote4_8" localSheetId="14">#N/A</definedName>
    <definedName name="Quote4_8" localSheetId="16">#REF!</definedName>
    <definedName name="Quote4_8" localSheetId="4">#N/A</definedName>
    <definedName name="Quote4_8" localSheetId="6">#N/A</definedName>
    <definedName name="Quote4_8" localSheetId="7">#N/A</definedName>
    <definedName name="Quote4_8" localSheetId="10">#N/A</definedName>
    <definedName name="Quote4_8" localSheetId="9">#N/A</definedName>
    <definedName name="Quote4_8" localSheetId="0">#REF!</definedName>
    <definedName name="Quote4_8">#REF!</definedName>
    <definedName name="Quote4_9" localSheetId="13">#N/A</definedName>
    <definedName name="Quote4_9" localSheetId="15">#REF!</definedName>
    <definedName name="Quote4_9" localSheetId="3">#N/A</definedName>
    <definedName name="Quote4_9" localSheetId="5">#N/A</definedName>
    <definedName name="Quote4_9" localSheetId="8">#N/A</definedName>
    <definedName name="Quote4_9" localSheetId="12">#N/A</definedName>
    <definedName name="Quote4_9" localSheetId="11">#N/A</definedName>
    <definedName name="Quote4_9" localSheetId="14">#N/A</definedName>
    <definedName name="Quote4_9" localSheetId="16">#REF!</definedName>
    <definedName name="Quote4_9" localSheetId="4">#N/A</definedName>
    <definedName name="Quote4_9" localSheetId="6">#N/A</definedName>
    <definedName name="Quote4_9" localSheetId="7">#N/A</definedName>
    <definedName name="Quote4_9" localSheetId="10">#N/A</definedName>
    <definedName name="Quote4_9" localSheetId="9">#N/A</definedName>
    <definedName name="Quote4_9" localSheetId="0">#REF!</definedName>
    <definedName name="Quote4_9">#REF!</definedName>
    <definedName name="Quote5_1" localSheetId="13">#N/A</definedName>
    <definedName name="Quote5_1" localSheetId="15">#REF!</definedName>
    <definedName name="Quote5_1" localSheetId="3">#N/A</definedName>
    <definedName name="Quote5_1" localSheetId="5">#N/A</definedName>
    <definedName name="Quote5_1" localSheetId="8">#N/A</definedName>
    <definedName name="Quote5_1" localSheetId="12">#N/A</definedName>
    <definedName name="Quote5_1" localSheetId="11">#N/A</definedName>
    <definedName name="Quote5_1" localSheetId="14">#N/A</definedName>
    <definedName name="Quote5_1" localSheetId="16">#REF!</definedName>
    <definedName name="Quote5_1" localSheetId="4">#N/A</definedName>
    <definedName name="Quote5_1" localSheetId="6">#N/A</definedName>
    <definedName name="Quote5_1" localSheetId="7">#N/A</definedName>
    <definedName name="Quote5_1" localSheetId="10">#N/A</definedName>
    <definedName name="Quote5_1" localSheetId="9">#N/A</definedName>
    <definedName name="Quote5_1" localSheetId="0">#REF!</definedName>
    <definedName name="Quote5_1">#REF!</definedName>
    <definedName name="Quote5_10" localSheetId="13">#N/A</definedName>
    <definedName name="Quote5_10" localSheetId="15">#REF!</definedName>
    <definedName name="Quote5_10" localSheetId="3">#N/A</definedName>
    <definedName name="Quote5_10" localSheetId="5">#N/A</definedName>
    <definedName name="Quote5_10" localSheetId="8">#N/A</definedName>
    <definedName name="Quote5_10" localSheetId="12">#N/A</definedName>
    <definedName name="Quote5_10" localSheetId="11">#N/A</definedName>
    <definedName name="Quote5_10" localSheetId="14">#N/A</definedName>
    <definedName name="Quote5_10" localSheetId="16">#REF!</definedName>
    <definedName name="Quote5_10" localSheetId="4">#N/A</definedName>
    <definedName name="Quote5_10" localSheetId="6">#N/A</definedName>
    <definedName name="Quote5_10" localSheetId="7">#N/A</definedName>
    <definedName name="Quote5_10" localSheetId="10">#N/A</definedName>
    <definedName name="Quote5_10" localSheetId="9">#N/A</definedName>
    <definedName name="Quote5_10" localSheetId="0">#REF!</definedName>
    <definedName name="Quote5_10">#REF!</definedName>
    <definedName name="Quote5_11" localSheetId="13">#N/A</definedName>
    <definedName name="Quote5_11" localSheetId="15">#REF!</definedName>
    <definedName name="Quote5_11" localSheetId="3">#N/A</definedName>
    <definedName name="Quote5_11" localSheetId="5">#N/A</definedName>
    <definedName name="Quote5_11" localSheetId="8">#N/A</definedName>
    <definedName name="Quote5_11" localSheetId="12">#N/A</definedName>
    <definedName name="Quote5_11" localSheetId="11">#N/A</definedName>
    <definedName name="Quote5_11" localSheetId="14">#N/A</definedName>
    <definedName name="Quote5_11" localSheetId="16">#REF!</definedName>
    <definedName name="Quote5_11" localSheetId="4">#N/A</definedName>
    <definedName name="Quote5_11" localSheetId="6">#N/A</definedName>
    <definedName name="Quote5_11" localSheetId="7">#N/A</definedName>
    <definedName name="Quote5_11" localSheetId="10">#N/A</definedName>
    <definedName name="Quote5_11" localSheetId="9">#N/A</definedName>
    <definedName name="Quote5_11" localSheetId="0">#REF!</definedName>
    <definedName name="Quote5_11">#REF!</definedName>
    <definedName name="Quote5_2" localSheetId="13">#N/A</definedName>
    <definedName name="Quote5_2" localSheetId="15">#REF!</definedName>
    <definedName name="Quote5_2" localSheetId="3">#N/A</definedName>
    <definedName name="Quote5_2" localSheetId="5">#N/A</definedName>
    <definedName name="Quote5_2" localSheetId="8">#N/A</definedName>
    <definedName name="Quote5_2" localSheetId="12">#N/A</definedName>
    <definedName name="Quote5_2" localSheetId="11">#N/A</definedName>
    <definedName name="Quote5_2" localSheetId="14">#N/A</definedName>
    <definedName name="Quote5_2" localSheetId="16">#REF!</definedName>
    <definedName name="Quote5_2" localSheetId="4">#N/A</definedName>
    <definedName name="Quote5_2" localSheetId="6">#N/A</definedName>
    <definedName name="Quote5_2" localSheetId="7">#N/A</definedName>
    <definedName name="Quote5_2" localSheetId="10">#N/A</definedName>
    <definedName name="Quote5_2" localSheetId="9">#N/A</definedName>
    <definedName name="Quote5_2" localSheetId="0">#REF!</definedName>
    <definedName name="Quote5_2">#REF!</definedName>
    <definedName name="Quote5_3" localSheetId="13">#N/A</definedName>
    <definedName name="Quote5_3" localSheetId="15">#REF!</definedName>
    <definedName name="Quote5_3" localSheetId="3">#N/A</definedName>
    <definedName name="Quote5_3" localSheetId="5">#N/A</definedName>
    <definedName name="Quote5_3" localSheetId="8">#N/A</definedName>
    <definedName name="Quote5_3" localSheetId="12">#N/A</definedName>
    <definedName name="Quote5_3" localSheetId="11">#N/A</definedName>
    <definedName name="Quote5_3" localSheetId="14">#N/A</definedName>
    <definedName name="Quote5_3" localSheetId="16">#REF!</definedName>
    <definedName name="Quote5_3" localSheetId="4">#N/A</definedName>
    <definedName name="Quote5_3" localSheetId="6">#N/A</definedName>
    <definedName name="Quote5_3" localSheetId="7">#N/A</definedName>
    <definedName name="Quote5_3" localSheetId="10">#N/A</definedName>
    <definedName name="Quote5_3" localSheetId="9">#N/A</definedName>
    <definedName name="Quote5_3" localSheetId="0">#REF!</definedName>
    <definedName name="Quote5_3">#REF!</definedName>
    <definedName name="Quote5_4" localSheetId="13">#N/A</definedName>
    <definedName name="Quote5_4" localSheetId="15">#REF!</definedName>
    <definedName name="Quote5_4" localSheetId="3">#N/A</definedName>
    <definedName name="Quote5_4" localSheetId="5">#N/A</definedName>
    <definedName name="Quote5_4" localSheetId="8">#N/A</definedName>
    <definedName name="Quote5_4" localSheetId="12">#N/A</definedName>
    <definedName name="Quote5_4" localSheetId="11">#N/A</definedName>
    <definedName name="Quote5_4" localSheetId="14">#N/A</definedName>
    <definedName name="Quote5_4" localSheetId="16">#REF!</definedName>
    <definedName name="Quote5_4" localSheetId="4">#N/A</definedName>
    <definedName name="Quote5_4" localSheetId="6">#N/A</definedName>
    <definedName name="Quote5_4" localSheetId="7">#N/A</definedName>
    <definedName name="Quote5_4" localSheetId="10">#N/A</definedName>
    <definedName name="Quote5_4" localSheetId="9">#N/A</definedName>
    <definedName name="Quote5_4" localSheetId="0">#REF!</definedName>
    <definedName name="Quote5_4">#REF!</definedName>
    <definedName name="Quote5_5" localSheetId="13">#N/A</definedName>
    <definedName name="Quote5_5" localSheetId="15">#REF!</definedName>
    <definedName name="Quote5_5" localSheetId="3">#N/A</definedName>
    <definedName name="Quote5_5" localSheetId="5">#N/A</definedName>
    <definedName name="Quote5_5" localSheetId="8">#N/A</definedName>
    <definedName name="Quote5_5" localSheetId="12">#N/A</definedName>
    <definedName name="Quote5_5" localSheetId="11">#N/A</definedName>
    <definedName name="Quote5_5" localSheetId="14">#N/A</definedName>
    <definedName name="Quote5_5" localSheetId="16">#REF!</definedName>
    <definedName name="Quote5_5" localSheetId="4">#N/A</definedName>
    <definedName name="Quote5_5" localSheetId="6">#N/A</definedName>
    <definedName name="Quote5_5" localSheetId="7">#N/A</definedName>
    <definedName name="Quote5_5" localSheetId="10">#N/A</definedName>
    <definedName name="Quote5_5" localSheetId="9">#N/A</definedName>
    <definedName name="Quote5_5" localSheetId="0">#REF!</definedName>
    <definedName name="Quote5_5">#REF!</definedName>
    <definedName name="Quote5_6" localSheetId="13">#N/A</definedName>
    <definedName name="Quote5_6" localSheetId="15">#REF!</definedName>
    <definedName name="Quote5_6" localSheetId="3">#N/A</definedName>
    <definedName name="Quote5_6" localSheetId="5">#N/A</definedName>
    <definedName name="Quote5_6" localSheetId="8">#N/A</definedName>
    <definedName name="Quote5_6" localSheetId="12">#N/A</definedName>
    <definedName name="Quote5_6" localSheetId="11">#N/A</definedName>
    <definedName name="Quote5_6" localSheetId="14">#N/A</definedName>
    <definedName name="Quote5_6" localSheetId="16">#REF!</definedName>
    <definedName name="Quote5_6" localSheetId="4">#N/A</definedName>
    <definedName name="Quote5_6" localSheetId="6">#N/A</definedName>
    <definedName name="Quote5_6" localSheetId="7">#N/A</definedName>
    <definedName name="Quote5_6" localSheetId="10">#N/A</definedName>
    <definedName name="Quote5_6" localSheetId="9">#N/A</definedName>
    <definedName name="Quote5_6" localSheetId="0">#REF!</definedName>
    <definedName name="Quote5_6">#REF!</definedName>
    <definedName name="Quote5_7" localSheetId="13">#N/A</definedName>
    <definedName name="Quote5_7" localSheetId="15">#REF!</definedName>
    <definedName name="Quote5_7" localSheetId="3">#N/A</definedName>
    <definedName name="Quote5_7" localSheetId="5">#N/A</definedName>
    <definedName name="Quote5_7" localSheetId="8">#N/A</definedName>
    <definedName name="Quote5_7" localSheetId="12">#N/A</definedName>
    <definedName name="Quote5_7" localSheetId="11">#N/A</definedName>
    <definedName name="Quote5_7" localSheetId="14">#N/A</definedName>
    <definedName name="Quote5_7" localSheetId="16">#REF!</definedName>
    <definedName name="Quote5_7" localSheetId="4">#N/A</definedName>
    <definedName name="Quote5_7" localSheetId="6">#N/A</definedName>
    <definedName name="Quote5_7" localSheetId="7">#N/A</definedName>
    <definedName name="Quote5_7" localSheetId="10">#N/A</definedName>
    <definedName name="Quote5_7" localSheetId="9">#N/A</definedName>
    <definedName name="Quote5_7" localSheetId="0">#REF!</definedName>
    <definedName name="Quote5_7">#REF!</definedName>
    <definedName name="Quote5_8" localSheetId="13">#N/A</definedName>
    <definedName name="Quote5_8" localSheetId="15">#REF!</definedName>
    <definedName name="Quote5_8" localSheetId="3">#N/A</definedName>
    <definedName name="Quote5_8" localSheetId="5">#N/A</definedName>
    <definedName name="Quote5_8" localSheetId="8">#N/A</definedName>
    <definedName name="Quote5_8" localSheetId="12">#N/A</definedName>
    <definedName name="Quote5_8" localSheetId="11">#N/A</definedName>
    <definedName name="Quote5_8" localSheetId="14">#N/A</definedName>
    <definedName name="Quote5_8" localSheetId="16">#REF!</definedName>
    <definedName name="Quote5_8" localSheetId="4">#N/A</definedName>
    <definedName name="Quote5_8" localSheetId="6">#N/A</definedName>
    <definedName name="Quote5_8" localSheetId="7">#N/A</definedName>
    <definedName name="Quote5_8" localSheetId="10">#N/A</definedName>
    <definedName name="Quote5_8" localSheetId="9">#N/A</definedName>
    <definedName name="Quote5_8" localSheetId="0">#REF!</definedName>
    <definedName name="Quote5_8">#REF!</definedName>
    <definedName name="Quote5_9" localSheetId="13">#N/A</definedName>
    <definedName name="Quote5_9" localSheetId="15">#REF!</definedName>
    <definedName name="Quote5_9" localSheetId="3">#N/A</definedName>
    <definedName name="Quote5_9" localSheetId="5">#N/A</definedName>
    <definedName name="Quote5_9" localSheetId="8">#N/A</definedName>
    <definedName name="Quote5_9" localSheetId="12">#N/A</definedName>
    <definedName name="Quote5_9" localSheetId="11">#N/A</definedName>
    <definedName name="Quote5_9" localSheetId="14">#N/A</definedName>
    <definedName name="Quote5_9" localSheetId="16">#REF!</definedName>
    <definedName name="Quote5_9" localSheetId="4">#N/A</definedName>
    <definedName name="Quote5_9" localSheetId="6">#N/A</definedName>
    <definedName name="Quote5_9" localSheetId="7">#N/A</definedName>
    <definedName name="Quote5_9" localSheetId="10">#N/A</definedName>
    <definedName name="Quote5_9" localSheetId="9">#N/A</definedName>
    <definedName name="Quote5_9" localSheetId="0">#REF!</definedName>
    <definedName name="Quote5_9">#REF!</definedName>
    <definedName name="Quote6_1" localSheetId="13">#N/A</definedName>
    <definedName name="Quote6_1" localSheetId="15">#REF!</definedName>
    <definedName name="Quote6_1" localSheetId="3">#N/A</definedName>
    <definedName name="Quote6_1" localSheetId="5">#N/A</definedName>
    <definedName name="Quote6_1" localSheetId="8">#N/A</definedName>
    <definedName name="Quote6_1" localSheetId="12">#N/A</definedName>
    <definedName name="Quote6_1" localSheetId="11">#N/A</definedName>
    <definedName name="Quote6_1" localSheetId="14">#N/A</definedName>
    <definedName name="Quote6_1" localSheetId="16">#REF!</definedName>
    <definedName name="Quote6_1" localSheetId="4">#N/A</definedName>
    <definedName name="Quote6_1" localSheetId="6">#N/A</definedName>
    <definedName name="Quote6_1" localSheetId="7">#N/A</definedName>
    <definedName name="Quote6_1" localSheetId="10">#N/A</definedName>
    <definedName name="Quote6_1" localSheetId="9">#N/A</definedName>
    <definedName name="Quote6_1" localSheetId="0">#REF!</definedName>
    <definedName name="Quote6_1">#REF!</definedName>
    <definedName name="Quote6_10" localSheetId="13">#N/A</definedName>
    <definedName name="Quote6_10" localSheetId="15">#REF!</definedName>
    <definedName name="Quote6_10" localSheetId="3">#N/A</definedName>
    <definedName name="Quote6_10" localSheetId="5">#N/A</definedName>
    <definedName name="Quote6_10" localSheetId="8">#N/A</definedName>
    <definedName name="Quote6_10" localSheetId="12">#N/A</definedName>
    <definedName name="Quote6_10" localSheetId="11">#N/A</definedName>
    <definedName name="Quote6_10" localSheetId="14">#N/A</definedName>
    <definedName name="Quote6_10" localSheetId="16">#REF!</definedName>
    <definedName name="Quote6_10" localSheetId="4">#N/A</definedName>
    <definedName name="Quote6_10" localSheetId="6">#N/A</definedName>
    <definedName name="Quote6_10" localSheetId="7">#N/A</definedName>
    <definedName name="Quote6_10" localSheetId="10">#N/A</definedName>
    <definedName name="Quote6_10" localSheetId="9">#N/A</definedName>
    <definedName name="Quote6_10" localSheetId="0">#REF!</definedName>
    <definedName name="Quote6_10">#REF!</definedName>
    <definedName name="Quote6_11" localSheetId="13">#N/A</definedName>
    <definedName name="Quote6_11" localSheetId="15">#REF!</definedName>
    <definedName name="Quote6_11" localSheetId="3">#N/A</definedName>
    <definedName name="Quote6_11" localSheetId="5">#N/A</definedName>
    <definedName name="Quote6_11" localSheetId="8">#N/A</definedName>
    <definedName name="Quote6_11" localSheetId="12">#N/A</definedName>
    <definedName name="Quote6_11" localSheetId="11">#N/A</definedName>
    <definedName name="Quote6_11" localSheetId="14">#N/A</definedName>
    <definedName name="Quote6_11" localSheetId="16">#REF!</definedName>
    <definedName name="Quote6_11" localSheetId="4">#N/A</definedName>
    <definedName name="Quote6_11" localSheetId="6">#N/A</definedName>
    <definedName name="Quote6_11" localSheetId="7">#N/A</definedName>
    <definedName name="Quote6_11" localSheetId="10">#N/A</definedName>
    <definedName name="Quote6_11" localSheetId="9">#N/A</definedName>
    <definedName name="Quote6_11" localSheetId="0">#REF!</definedName>
    <definedName name="Quote6_11">#REF!</definedName>
    <definedName name="Quote6_2" localSheetId="13">#N/A</definedName>
    <definedName name="Quote6_2" localSheetId="15">#REF!</definedName>
    <definedName name="Quote6_2" localSheetId="3">#N/A</definedName>
    <definedName name="Quote6_2" localSheetId="5">#N/A</definedName>
    <definedName name="Quote6_2" localSheetId="8">#N/A</definedName>
    <definedName name="Quote6_2" localSheetId="12">#N/A</definedName>
    <definedName name="Quote6_2" localSheetId="11">#N/A</definedName>
    <definedName name="Quote6_2" localSheetId="14">#N/A</definedName>
    <definedName name="Quote6_2" localSheetId="16">#REF!</definedName>
    <definedName name="Quote6_2" localSheetId="4">#N/A</definedName>
    <definedName name="Quote6_2" localSheetId="6">#N/A</definedName>
    <definedName name="Quote6_2" localSheetId="7">#N/A</definedName>
    <definedName name="Quote6_2" localSheetId="10">#N/A</definedName>
    <definedName name="Quote6_2" localSheetId="9">#N/A</definedName>
    <definedName name="Quote6_2" localSheetId="0">#REF!</definedName>
    <definedName name="Quote6_2">#REF!</definedName>
    <definedName name="Quote6_3" localSheetId="13">#N/A</definedName>
    <definedName name="Quote6_3" localSheetId="15">#REF!</definedName>
    <definedName name="Quote6_3" localSheetId="3">#N/A</definedName>
    <definedName name="Quote6_3" localSheetId="5">#N/A</definedName>
    <definedName name="Quote6_3" localSheetId="8">#N/A</definedName>
    <definedName name="Quote6_3" localSheetId="12">#N/A</definedName>
    <definedName name="Quote6_3" localSheetId="11">#N/A</definedName>
    <definedName name="Quote6_3" localSheetId="14">#N/A</definedName>
    <definedName name="Quote6_3" localSheetId="16">#REF!</definedName>
    <definedName name="Quote6_3" localSheetId="4">#N/A</definedName>
    <definedName name="Quote6_3" localSheetId="6">#N/A</definedName>
    <definedName name="Quote6_3" localSheetId="7">#N/A</definedName>
    <definedName name="Quote6_3" localSheetId="10">#N/A</definedName>
    <definedName name="Quote6_3" localSheetId="9">#N/A</definedName>
    <definedName name="Quote6_3" localSheetId="0">#REF!</definedName>
    <definedName name="Quote6_3">#REF!</definedName>
    <definedName name="Quote6_4" localSheetId="13">#N/A</definedName>
    <definedName name="Quote6_4" localSheetId="15">#REF!</definedName>
    <definedName name="Quote6_4" localSheetId="3">#N/A</definedName>
    <definedName name="Quote6_4" localSheetId="5">#N/A</definedName>
    <definedName name="Quote6_4" localSheetId="8">#N/A</definedName>
    <definedName name="Quote6_4" localSheetId="12">#N/A</definedName>
    <definedName name="Quote6_4" localSheetId="11">#N/A</definedName>
    <definedName name="Quote6_4" localSheetId="14">#N/A</definedName>
    <definedName name="Quote6_4" localSheetId="16">#REF!</definedName>
    <definedName name="Quote6_4" localSheetId="4">#N/A</definedName>
    <definedName name="Quote6_4" localSheetId="6">#N/A</definedName>
    <definedName name="Quote6_4" localSheetId="7">#N/A</definedName>
    <definedName name="Quote6_4" localSheetId="10">#N/A</definedName>
    <definedName name="Quote6_4" localSheetId="9">#N/A</definedName>
    <definedName name="Quote6_4" localSheetId="0">#REF!</definedName>
    <definedName name="Quote6_4">#REF!</definedName>
    <definedName name="Quote6_5" localSheetId="13">#N/A</definedName>
    <definedName name="Quote6_5" localSheetId="15">#REF!</definedName>
    <definedName name="Quote6_5" localSheetId="3">#N/A</definedName>
    <definedName name="Quote6_5" localSheetId="5">#N/A</definedName>
    <definedName name="Quote6_5" localSheetId="8">#N/A</definedName>
    <definedName name="Quote6_5" localSheetId="12">#N/A</definedName>
    <definedName name="Quote6_5" localSheetId="11">#N/A</definedName>
    <definedName name="Quote6_5" localSheetId="14">#N/A</definedName>
    <definedName name="Quote6_5" localSheetId="16">#REF!</definedName>
    <definedName name="Quote6_5" localSheetId="4">#N/A</definedName>
    <definedName name="Quote6_5" localSheetId="6">#N/A</definedName>
    <definedName name="Quote6_5" localSheetId="7">#N/A</definedName>
    <definedName name="Quote6_5" localSheetId="10">#N/A</definedName>
    <definedName name="Quote6_5" localSheetId="9">#N/A</definedName>
    <definedName name="Quote6_5" localSheetId="0">#REF!</definedName>
    <definedName name="Quote6_5">#REF!</definedName>
    <definedName name="Quote6_6" localSheetId="13">#N/A</definedName>
    <definedName name="Quote6_6" localSheetId="15">#REF!</definedName>
    <definedName name="Quote6_6" localSheetId="3">#N/A</definedName>
    <definedName name="Quote6_6" localSheetId="5">#N/A</definedName>
    <definedName name="Quote6_6" localSheetId="8">#N/A</definedName>
    <definedName name="Quote6_6" localSheetId="12">#N/A</definedName>
    <definedName name="Quote6_6" localSheetId="11">#N/A</definedName>
    <definedName name="Quote6_6" localSheetId="14">#N/A</definedName>
    <definedName name="Quote6_6" localSheetId="16">#REF!</definedName>
    <definedName name="Quote6_6" localSheetId="4">#N/A</definedName>
    <definedName name="Quote6_6" localSheetId="6">#N/A</definedName>
    <definedName name="Quote6_6" localSheetId="7">#N/A</definedName>
    <definedName name="Quote6_6" localSheetId="10">#N/A</definedName>
    <definedName name="Quote6_6" localSheetId="9">#N/A</definedName>
    <definedName name="Quote6_6" localSheetId="0">#REF!</definedName>
    <definedName name="Quote6_6">#REF!</definedName>
    <definedName name="Quote6_7" localSheetId="13">#N/A</definedName>
    <definedName name="Quote6_7" localSheetId="15">#REF!</definedName>
    <definedName name="Quote6_7" localSheetId="3">#N/A</definedName>
    <definedName name="Quote6_7" localSheetId="5">#N/A</definedName>
    <definedName name="Quote6_7" localSheetId="8">#N/A</definedName>
    <definedName name="Quote6_7" localSheetId="12">#N/A</definedName>
    <definedName name="Quote6_7" localSheetId="11">#N/A</definedName>
    <definedName name="Quote6_7" localSheetId="14">#N/A</definedName>
    <definedName name="Quote6_7" localSheetId="16">#REF!</definedName>
    <definedName name="Quote6_7" localSheetId="4">#N/A</definedName>
    <definedName name="Quote6_7" localSheetId="6">#N/A</definedName>
    <definedName name="Quote6_7" localSheetId="7">#N/A</definedName>
    <definedName name="Quote6_7" localSheetId="10">#N/A</definedName>
    <definedName name="Quote6_7" localSheetId="9">#N/A</definedName>
    <definedName name="Quote6_7" localSheetId="0">#REF!</definedName>
    <definedName name="Quote6_7">#REF!</definedName>
    <definedName name="Quote6_8" localSheetId="13">#N/A</definedName>
    <definedName name="Quote6_8" localSheetId="15">#REF!</definedName>
    <definedName name="Quote6_8" localSheetId="3">#N/A</definedName>
    <definedName name="Quote6_8" localSheetId="5">#N/A</definedName>
    <definedName name="Quote6_8" localSheetId="8">#N/A</definedName>
    <definedName name="Quote6_8" localSheetId="12">#N/A</definedName>
    <definedName name="Quote6_8" localSheetId="11">#N/A</definedName>
    <definedName name="Quote6_8" localSheetId="14">#N/A</definedName>
    <definedName name="Quote6_8" localSheetId="16">#REF!</definedName>
    <definedName name="Quote6_8" localSheetId="4">#N/A</definedName>
    <definedName name="Quote6_8" localSheetId="6">#N/A</definedName>
    <definedName name="Quote6_8" localSheetId="7">#N/A</definedName>
    <definedName name="Quote6_8" localSheetId="10">#N/A</definedName>
    <definedName name="Quote6_8" localSheetId="9">#N/A</definedName>
    <definedName name="Quote6_8" localSheetId="0">#REF!</definedName>
    <definedName name="Quote6_8">#REF!</definedName>
    <definedName name="Quote6_9" localSheetId="13">#N/A</definedName>
    <definedName name="Quote6_9" localSheetId="15">#REF!</definedName>
    <definedName name="Quote6_9" localSheetId="3">#N/A</definedName>
    <definedName name="Quote6_9" localSheetId="5">#N/A</definedName>
    <definedName name="Quote6_9" localSheetId="8">#N/A</definedName>
    <definedName name="Quote6_9" localSheetId="12">#N/A</definedName>
    <definedName name="Quote6_9" localSheetId="11">#N/A</definedName>
    <definedName name="Quote6_9" localSheetId="14">#N/A</definedName>
    <definedName name="Quote6_9" localSheetId="16">#REF!</definedName>
    <definedName name="Quote6_9" localSheetId="4">#N/A</definedName>
    <definedName name="Quote6_9" localSheetId="6">#N/A</definedName>
    <definedName name="Quote6_9" localSheetId="7">#N/A</definedName>
    <definedName name="Quote6_9" localSheetId="10">#N/A</definedName>
    <definedName name="Quote6_9" localSheetId="9">#N/A</definedName>
    <definedName name="Quote6_9" localSheetId="0">#REF!</definedName>
    <definedName name="Quote6_9">#REF!</definedName>
    <definedName name="Quote7_1" localSheetId="13">#N/A</definedName>
    <definedName name="Quote7_1" localSheetId="15">#REF!</definedName>
    <definedName name="Quote7_1" localSheetId="3">#N/A</definedName>
    <definedName name="Quote7_1" localSheetId="5">#N/A</definedName>
    <definedName name="Quote7_1" localSheetId="8">#N/A</definedName>
    <definedName name="Quote7_1" localSheetId="12">#N/A</definedName>
    <definedName name="Quote7_1" localSheetId="11">#N/A</definedName>
    <definedName name="Quote7_1" localSheetId="14">#N/A</definedName>
    <definedName name="Quote7_1" localSheetId="16">#REF!</definedName>
    <definedName name="Quote7_1" localSheetId="4">#N/A</definedName>
    <definedName name="Quote7_1" localSheetId="6">#N/A</definedName>
    <definedName name="Quote7_1" localSheetId="7">#N/A</definedName>
    <definedName name="Quote7_1" localSheetId="10">#N/A</definedName>
    <definedName name="Quote7_1" localSheetId="9">#N/A</definedName>
    <definedName name="Quote7_1" localSheetId="0">#REF!</definedName>
    <definedName name="Quote7_1">#REF!</definedName>
    <definedName name="Quote7_10" localSheetId="13">#N/A</definedName>
    <definedName name="Quote7_10" localSheetId="15">#REF!</definedName>
    <definedName name="Quote7_10" localSheetId="3">#N/A</definedName>
    <definedName name="Quote7_10" localSheetId="5">#N/A</definedName>
    <definedName name="Quote7_10" localSheetId="8">#N/A</definedName>
    <definedName name="Quote7_10" localSheetId="12">#N/A</definedName>
    <definedName name="Quote7_10" localSheetId="11">#N/A</definedName>
    <definedName name="Quote7_10" localSheetId="14">#N/A</definedName>
    <definedName name="Quote7_10" localSheetId="16">#REF!</definedName>
    <definedName name="Quote7_10" localSheetId="4">#N/A</definedName>
    <definedName name="Quote7_10" localSheetId="6">#N/A</definedName>
    <definedName name="Quote7_10" localSheetId="7">#N/A</definedName>
    <definedName name="Quote7_10" localSheetId="10">#N/A</definedName>
    <definedName name="Quote7_10" localSheetId="9">#N/A</definedName>
    <definedName name="Quote7_10" localSheetId="0">#REF!</definedName>
    <definedName name="Quote7_10">#REF!</definedName>
    <definedName name="Quote7_11" localSheetId="13">#N/A</definedName>
    <definedName name="Quote7_11" localSheetId="15">#REF!</definedName>
    <definedName name="Quote7_11" localSheetId="3">#N/A</definedName>
    <definedName name="Quote7_11" localSheetId="5">#N/A</definedName>
    <definedName name="Quote7_11" localSheetId="8">#N/A</definedName>
    <definedName name="Quote7_11" localSheetId="12">#N/A</definedName>
    <definedName name="Quote7_11" localSheetId="11">#N/A</definedName>
    <definedName name="Quote7_11" localSheetId="14">#N/A</definedName>
    <definedName name="Quote7_11" localSheetId="16">#REF!</definedName>
    <definedName name="Quote7_11" localSheetId="4">#N/A</definedName>
    <definedName name="Quote7_11" localSheetId="6">#N/A</definedName>
    <definedName name="Quote7_11" localSheetId="7">#N/A</definedName>
    <definedName name="Quote7_11" localSheetId="10">#N/A</definedName>
    <definedName name="Quote7_11" localSheetId="9">#N/A</definedName>
    <definedName name="Quote7_11" localSheetId="0">#REF!</definedName>
    <definedName name="Quote7_11">#REF!</definedName>
    <definedName name="Quote7_2" localSheetId="13">#N/A</definedName>
    <definedName name="Quote7_2" localSheetId="15">#REF!</definedName>
    <definedName name="Quote7_2" localSheetId="3">#N/A</definedName>
    <definedName name="Quote7_2" localSheetId="5">#N/A</definedName>
    <definedName name="Quote7_2" localSheetId="8">#N/A</definedName>
    <definedName name="Quote7_2" localSheetId="12">#N/A</definedName>
    <definedName name="Quote7_2" localSheetId="11">#N/A</definedName>
    <definedName name="Quote7_2" localSheetId="14">#N/A</definedName>
    <definedName name="Quote7_2" localSheetId="16">#REF!</definedName>
    <definedName name="Quote7_2" localSheetId="4">#N/A</definedName>
    <definedName name="Quote7_2" localSheetId="6">#N/A</definedName>
    <definedName name="Quote7_2" localSheetId="7">#N/A</definedName>
    <definedName name="Quote7_2" localSheetId="10">#N/A</definedName>
    <definedName name="Quote7_2" localSheetId="9">#N/A</definedName>
    <definedName name="Quote7_2" localSheetId="0">#REF!</definedName>
    <definedName name="Quote7_2">#REF!</definedName>
    <definedName name="Quote7_3" localSheetId="13">#N/A</definedName>
    <definedName name="Quote7_3" localSheetId="15">#REF!</definedName>
    <definedName name="Quote7_3" localSheetId="3">#N/A</definedName>
    <definedName name="Quote7_3" localSheetId="5">#N/A</definedName>
    <definedName name="Quote7_3" localSheetId="8">#N/A</definedName>
    <definedName name="Quote7_3" localSheetId="12">#N/A</definedName>
    <definedName name="Quote7_3" localSheetId="11">#N/A</definedName>
    <definedName name="Quote7_3" localSheetId="14">#N/A</definedName>
    <definedName name="Quote7_3" localSheetId="16">#REF!</definedName>
    <definedName name="Quote7_3" localSheetId="4">#N/A</definedName>
    <definedName name="Quote7_3" localSheetId="6">#N/A</definedName>
    <definedName name="Quote7_3" localSheetId="7">#N/A</definedName>
    <definedName name="Quote7_3" localSheetId="10">#N/A</definedName>
    <definedName name="Quote7_3" localSheetId="9">#N/A</definedName>
    <definedName name="Quote7_3" localSheetId="0">#REF!</definedName>
    <definedName name="Quote7_3">#REF!</definedName>
    <definedName name="Quote7_4" localSheetId="13">#N/A</definedName>
    <definedName name="Quote7_4" localSheetId="15">#REF!</definedName>
    <definedName name="Quote7_4" localSheetId="3">#N/A</definedName>
    <definedName name="Quote7_4" localSheetId="5">#N/A</definedName>
    <definedName name="Quote7_4" localSheetId="8">#N/A</definedName>
    <definedName name="Quote7_4" localSheetId="12">#N/A</definedName>
    <definedName name="Quote7_4" localSheetId="11">#N/A</definedName>
    <definedName name="Quote7_4" localSheetId="14">#N/A</definedName>
    <definedName name="Quote7_4" localSheetId="16">#REF!</definedName>
    <definedName name="Quote7_4" localSheetId="4">#N/A</definedName>
    <definedName name="Quote7_4" localSheetId="6">#N/A</definedName>
    <definedName name="Quote7_4" localSheetId="7">#N/A</definedName>
    <definedName name="Quote7_4" localSheetId="10">#N/A</definedName>
    <definedName name="Quote7_4" localSheetId="9">#N/A</definedName>
    <definedName name="Quote7_4" localSheetId="0">#REF!</definedName>
    <definedName name="Quote7_4">#REF!</definedName>
    <definedName name="Quote7_5" localSheetId="13">#N/A</definedName>
    <definedName name="Quote7_5" localSheetId="15">#REF!</definedName>
    <definedName name="Quote7_5" localSheetId="3">#N/A</definedName>
    <definedName name="Quote7_5" localSheetId="5">#N/A</definedName>
    <definedName name="Quote7_5" localSheetId="8">#N/A</definedName>
    <definedName name="Quote7_5" localSheetId="12">#N/A</definedName>
    <definedName name="Quote7_5" localSheetId="11">#N/A</definedName>
    <definedName name="Quote7_5" localSheetId="14">#N/A</definedName>
    <definedName name="Quote7_5" localSheetId="16">#REF!</definedName>
    <definedName name="Quote7_5" localSheetId="4">#N/A</definedName>
    <definedName name="Quote7_5" localSheetId="6">#N/A</definedName>
    <definedName name="Quote7_5" localSheetId="7">#N/A</definedName>
    <definedName name="Quote7_5" localSheetId="10">#N/A</definedName>
    <definedName name="Quote7_5" localSheetId="9">#N/A</definedName>
    <definedName name="Quote7_5" localSheetId="0">#REF!</definedName>
    <definedName name="Quote7_5">#REF!</definedName>
    <definedName name="Quote7_6" localSheetId="13">#N/A</definedName>
    <definedName name="Quote7_6" localSheetId="15">#REF!</definedName>
    <definedName name="Quote7_6" localSheetId="3">#N/A</definedName>
    <definedName name="Quote7_6" localSheetId="5">#N/A</definedName>
    <definedName name="Quote7_6" localSheetId="8">#N/A</definedName>
    <definedName name="Quote7_6" localSheetId="12">#N/A</definedName>
    <definedName name="Quote7_6" localSheetId="11">#N/A</definedName>
    <definedName name="Quote7_6" localSheetId="14">#N/A</definedName>
    <definedName name="Quote7_6" localSheetId="16">#REF!</definedName>
    <definedName name="Quote7_6" localSheetId="4">#N/A</definedName>
    <definedName name="Quote7_6" localSheetId="6">#N/A</definedName>
    <definedName name="Quote7_6" localSheetId="7">#N/A</definedName>
    <definedName name="Quote7_6" localSheetId="10">#N/A</definedName>
    <definedName name="Quote7_6" localSheetId="9">#N/A</definedName>
    <definedName name="Quote7_6" localSheetId="0">#REF!</definedName>
    <definedName name="Quote7_6">#REF!</definedName>
    <definedName name="Quote7_7" localSheetId="13">#N/A</definedName>
    <definedName name="Quote7_7" localSheetId="15">#REF!</definedName>
    <definedName name="Quote7_7" localSheetId="3">#N/A</definedName>
    <definedName name="Quote7_7" localSheetId="5">#N/A</definedName>
    <definedName name="Quote7_7" localSheetId="8">#N/A</definedName>
    <definedName name="Quote7_7" localSheetId="12">#N/A</definedName>
    <definedName name="Quote7_7" localSheetId="11">#N/A</definedName>
    <definedName name="Quote7_7" localSheetId="14">#N/A</definedName>
    <definedName name="Quote7_7" localSheetId="16">#REF!</definedName>
    <definedName name="Quote7_7" localSheetId="4">#N/A</definedName>
    <definedName name="Quote7_7" localSheetId="6">#N/A</definedName>
    <definedName name="Quote7_7" localSheetId="7">#N/A</definedName>
    <definedName name="Quote7_7" localSheetId="10">#N/A</definedName>
    <definedName name="Quote7_7" localSheetId="9">#N/A</definedName>
    <definedName name="Quote7_7" localSheetId="0">#REF!</definedName>
    <definedName name="Quote7_7">#REF!</definedName>
    <definedName name="Quote7_8" localSheetId="13">#N/A</definedName>
    <definedName name="Quote7_8" localSheetId="15">#REF!</definedName>
    <definedName name="Quote7_8" localSheetId="3">#N/A</definedName>
    <definedName name="Quote7_8" localSheetId="5">#N/A</definedName>
    <definedName name="Quote7_8" localSheetId="8">#N/A</definedName>
    <definedName name="Quote7_8" localSheetId="12">#N/A</definedName>
    <definedName name="Quote7_8" localSheetId="11">#N/A</definedName>
    <definedName name="Quote7_8" localSheetId="14">#N/A</definedName>
    <definedName name="Quote7_8" localSheetId="16">#REF!</definedName>
    <definedName name="Quote7_8" localSheetId="4">#N/A</definedName>
    <definedName name="Quote7_8" localSheetId="6">#N/A</definedName>
    <definedName name="Quote7_8" localSheetId="7">#N/A</definedName>
    <definedName name="Quote7_8" localSheetId="10">#N/A</definedName>
    <definedName name="Quote7_8" localSheetId="9">#N/A</definedName>
    <definedName name="Quote7_8" localSheetId="0">#REF!</definedName>
    <definedName name="Quote7_8">#REF!</definedName>
    <definedName name="Quote7_9" localSheetId="13">#N/A</definedName>
    <definedName name="Quote7_9" localSheetId="15">#REF!</definedName>
    <definedName name="Quote7_9" localSheetId="3">#N/A</definedName>
    <definedName name="Quote7_9" localSheetId="5">#N/A</definedName>
    <definedName name="Quote7_9" localSheetId="8">#N/A</definedName>
    <definedName name="Quote7_9" localSheetId="12">#N/A</definedName>
    <definedName name="Quote7_9" localSheetId="11">#N/A</definedName>
    <definedName name="Quote7_9" localSheetId="14">#N/A</definedName>
    <definedName name="Quote7_9" localSheetId="16">#REF!</definedName>
    <definedName name="Quote7_9" localSheetId="4">#N/A</definedName>
    <definedName name="Quote7_9" localSheetId="6">#N/A</definedName>
    <definedName name="Quote7_9" localSheetId="7">#N/A</definedName>
    <definedName name="Quote7_9" localSheetId="10">#N/A</definedName>
    <definedName name="Quote7_9" localSheetId="9">#N/A</definedName>
    <definedName name="Quote7_9" localSheetId="0">#REF!</definedName>
    <definedName name="Quote7_9">#REF!</definedName>
    <definedName name="Quote8_1" localSheetId="13">#N/A</definedName>
    <definedName name="Quote8_1" localSheetId="15">#REF!</definedName>
    <definedName name="Quote8_1" localSheetId="3">#N/A</definedName>
    <definedName name="Quote8_1" localSheetId="5">#N/A</definedName>
    <definedName name="Quote8_1" localSheetId="8">#N/A</definedName>
    <definedName name="Quote8_1" localSheetId="12">#N/A</definedName>
    <definedName name="Quote8_1" localSheetId="11">#N/A</definedName>
    <definedName name="Quote8_1" localSheetId="14">#N/A</definedName>
    <definedName name="Quote8_1" localSheetId="16">#REF!</definedName>
    <definedName name="Quote8_1" localSheetId="4">#N/A</definedName>
    <definedName name="Quote8_1" localSheetId="6">#N/A</definedName>
    <definedName name="Quote8_1" localSheetId="7">#N/A</definedName>
    <definedName name="Quote8_1" localSheetId="10">#N/A</definedName>
    <definedName name="Quote8_1" localSheetId="9">#N/A</definedName>
    <definedName name="Quote8_1" localSheetId="0">#REF!</definedName>
    <definedName name="Quote8_1">#REF!</definedName>
    <definedName name="Quote8_10" localSheetId="13">#N/A</definedName>
    <definedName name="Quote8_10" localSheetId="15">#REF!</definedName>
    <definedName name="Quote8_10" localSheetId="3">#N/A</definedName>
    <definedName name="Quote8_10" localSheetId="5">#N/A</definedName>
    <definedName name="Quote8_10" localSheetId="8">#N/A</definedName>
    <definedName name="Quote8_10" localSheetId="12">#N/A</definedName>
    <definedName name="Quote8_10" localSheetId="11">#N/A</definedName>
    <definedName name="Quote8_10" localSheetId="14">#N/A</definedName>
    <definedName name="Quote8_10" localSheetId="16">#REF!</definedName>
    <definedName name="Quote8_10" localSheetId="4">#N/A</definedName>
    <definedName name="Quote8_10" localSheetId="6">#N/A</definedName>
    <definedName name="Quote8_10" localSheetId="7">#N/A</definedName>
    <definedName name="Quote8_10" localSheetId="10">#N/A</definedName>
    <definedName name="Quote8_10" localSheetId="9">#N/A</definedName>
    <definedName name="Quote8_10" localSheetId="0">#REF!</definedName>
    <definedName name="Quote8_10">#REF!</definedName>
    <definedName name="Quote8_11" localSheetId="13">#N/A</definedName>
    <definedName name="Quote8_11" localSheetId="15">#REF!</definedName>
    <definedName name="Quote8_11" localSheetId="3">#N/A</definedName>
    <definedName name="Quote8_11" localSheetId="5">#N/A</definedName>
    <definedName name="Quote8_11" localSheetId="8">#N/A</definedName>
    <definedName name="Quote8_11" localSheetId="12">#N/A</definedName>
    <definedName name="Quote8_11" localSheetId="11">#N/A</definedName>
    <definedName name="Quote8_11" localSheetId="14">#N/A</definedName>
    <definedName name="Quote8_11" localSheetId="16">#REF!</definedName>
    <definedName name="Quote8_11" localSheetId="4">#N/A</definedName>
    <definedName name="Quote8_11" localSheetId="6">#N/A</definedName>
    <definedName name="Quote8_11" localSheetId="7">#N/A</definedName>
    <definedName name="Quote8_11" localSheetId="10">#N/A</definedName>
    <definedName name="Quote8_11" localSheetId="9">#N/A</definedName>
    <definedName name="Quote8_11" localSheetId="0">#REF!</definedName>
    <definedName name="Quote8_11">#REF!</definedName>
    <definedName name="Quote8_2" localSheetId="13">#N/A</definedName>
    <definedName name="Quote8_2" localSheetId="15">#REF!</definedName>
    <definedName name="Quote8_2" localSheetId="3">#N/A</definedName>
    <definedName name="Quote8_2" localSheetId="5">#N/A</definedName>
    <definedName name="Quote8_2" localSheetId="8">#N/A</definedName>
    <definedName name="Quote8_2" localSheetId="12">#N/A</definedName>
    <definedName name="Quote8_2" localSheetId="11">#N/A</definedName>
    <definedName name="Quote8_2" localSheetId="14">#N/A</definedName>
    <definedName name="Quote8_2" localSheetId="16">#REF!</definedName>
    <definedName name="Quote8_2" localSheetId="4">#N/A</definedName>
    <definedName name="Quote8_2" localSheetId="6">#N/A</definedName>
    <definedName name="Quote8_2" localSheetId="7">#N/A</definedName>
    <definedName name="Quote8_2" localSheetId="10">#N/A</definedName>
    <definedName name="Quote8_2" localSheetId="9">#N/A</definedName>
    <definedName name="Quote8_2" localSheetId="0">#REF!</definedName>
    <definedName name="Quote8_2">#REF!</definedName>
    <definedName name="Quote8_3" localSheetId="13">#N/A</definedName>
    <definedName name="Quote8_3" localSheetId="15">#REF!</definedName>
    <definedName name="Quote8_3" localSheetId="3">#N/A</definedName>
    <definedName name="Quote8_3" localSheetId="5">#N/A</definedName>
    <definedName name="Quote8_3" localSheetId="8">#N/A</definedName>
    <definedName name="Quote8_3" localSheetId="12">#N/A</definedName>
    <definedName name="Quote8_3" localSheetId="11">#N/A</definedName>
    <definedName name="Quote8_3" localSheetId="14">#N/A</definedName>
    <definedName name="Quote8_3" localSheetId="16">#REF!</definedName>
    <definedName name="Quote8_3" localSheetId="4">#N/A</definedName>
    <definedName name="Quote8_3" localSheetId="6">#N/A</definedName>
    <definedName name="Quote8_3" localSheetId="7">#N/A</definedName>
    <definedName name="Quote8_3" localSheetId="10">#N/A</definedName>
    <definedName name="Quote8_3" localSheetId="9">#N/A</definedName>
    <definedName name="Quote8_3" localSheetId="0">#REF!</definedName>
    <definedName name="Quote8_3">#REF!</definedName>
    <definedName name="Quote8_4" localSheetId="13">#N/A</definedName>
    <definedName name="Quote8_4" localSheetId="15">#REF!</definedName>
    <definedName name="Quote8_4" localSheetId="3">#N/A</definedName>
    <definedName name="Quote8_4" localSheetId="5">#N/A</definedName>
    <definedName name="Quote8_4" localSheetId="8">#N/A</definedName>
    <definedName name="Quote8_4" localSheetId="12">#N/A</definedName>
    <definedName name="Quote8_4" localSheetId="11">#N/A</definedName>
    <definedName name="Quote8_4" localSheetId="14">#N/A</definedName>
    <definedName name="Quote8_4" localSheetId="16">#REF!</definedName>
    <definedName name="Quote8_4" localSheetId="4">#N/A</definedName>
    <definedName name="Quote8_4" localSheetId="6">#N/A</definedName>
    <definedName name="Quote8_4" localSheetId="7">#N/A</definedName>
    <definedName name="Quote8_4" localSheetId="10">#N/A</definedName>
    <definedName name="Quote8_4" localSheetId="9">#N/A</definedName>
    <definedName name="Quote8_4" localSheetId="0">#REF!</definedName>
    <definedName name="Quote8_4">#REF!</definedName>
    <definedName name="Quote8_5" localSheetId="13">#N/A</definedName>
    <definedName name="Quote8_5" localSheetId="15">#REF!</definedName>
    <definedName name="Quote8_5" localSheetId="3">#N/A</definedName>
    <definedName name="Quote8_5" localSheetId="5">#N/A</definedName>
    <definedName name="Quote8_5" localSheetId="8">#N/A</definedName>
    <definedName name="Quote8_5" localSheetId="12">#N/A</definedName>
    <definedName name="Quote8_5" localSheetId="11">#N/A</definedName>
    <definedName name="Quote8_5" localSheetId="14">#N/A</definedName>
    <definedName name="Quote8_5" localSheetId="16">#REF!</definedName>
    <definedName name="Quote8_5" localSheetId="4">#N/A</definedName>
    <definedName name="Quote8_5" localSheetId="6">#N/A</definedName>
    <definedName name="Quote8_5" localSheetId="7">#N/A</definedName>
    <definedName name="Quote8_5" localSheetId="10">#N/A</definedName>
    <definedName name="Quote8_5" localSheetId="9">#N/A</definedName>
    <definedName name="Quote8_5" localSheetId="0">#REF!</definedName>
    <definedName name="Quote8_5">#REF!</definedName>
    <definedName name="Quote8_6" localSheetId="13">#N/A</definedName>
    <definedName name="Quote8_6" localSheetId="15">#REF!</definedName>
    <definedName name="Quote8_6" localSheetId="3">#N/A</definedName>
    <definedName name="Quote8_6" localSheetId="5">#N/A</definedName>
    <definedName name="Quote8_6" localSheetId="8">#N/A</definedName>
    <definedName name="Quote8_6" localSheetId="12">#N/A</definedName>
    <definedName name="Quote8_6" localSheetId="11">#N/A</definedName>
    <definedName name="Quote8_6" localSheetId="14">#N/A</definedName>
    <definedName name="Quote8_6" localSheetId="16">#REF!</definedName>
    <definedName name="Quote8_6" localSheetId="4">#N/A</definedName>
    <definedName name="Quote8_6" localSheetId="6">#N/A</definedName>
    <definedName name="Quote8_6" localSheetId="7">#N/A</definedName>
    <definedName name="Quote8_6" localSheetId="10">#N/A</definedName>
    <definedName name="Quote8_6" localSheetId="9">#N/A</definedName>
    <definedName name="Quote8_6" localSheetId="0">#REF!</definedName>
    <definedName name="Quote8_6">#REF!</definedName>
    <definedName name="Quote8_7" localSheetId="13">#N/A</definedName>
    <definedName name="Quote8_7" localSheetId="15">#REF!</definedName>
    <definedName name="Quote8_7" localSheetId="3">#N/A</definedName>
    <definedName name="Quote8_7" localSheetId="5">#N/A</definedName>
    <definedName name="Quote8_7" localSheetId="8">#N/A</definedName>
    <definedName name="Quote8_7" localSheetId="12">#N/A</definedName>
    <definedName name="Quote8_7" localSheetId="11">#N/A</definedName>
    <definedName name="Quote8_7" localSheetId="14">#N/A</definedName>
    <definedName name="Quote8_7" localSheetId="16">#REF!</definedName>
    <definedName name="Quote8_7" localSheetId="4">#N/A</definedName>
    <definedName name="Quote8_7" localSheetId="6">#N/A</definedName>
    <definedName name="Quote8_7" localSheetId="7">#N/A</definedName>
    <definedName name="Quote8_7" localSheetId="10">#N/A</definedName>
    <definedName name="Quote8_7" localSheetId="9">#N/A</definedName>
    <definedName name="Quote8_7" localSheetId="0">#REF!</definedName>
    <definedName name="Quote8_7">#REF!</definedName>
    <definedName name="Quote8_8" localSheetId="13">#N/A</definedName>
    <definedName name="Quote8_8" localSheetId="15">#REF!</definedName>
    <definedName name="Quote8_8" localSheetId="3">#N/A</definedName>
    <definedName name="Quote8_8" localSheetId="5">#N/A</definedName>
    <definedName name="Quote8_8" localSheetId="8">#N/A</definedName>
    <definedName name="Quote8_8" localSheetId="12">#N/A</definedName>
    <definedName name="Quote8_8" localSheetId="11">#N/A</definedName>
    <definedName name="Quote8_8" localSheetId="14">#N/A</definedName>
    <definedName name="Quote8_8" localSheetId="16">#REF!</definedName>
    <definedName name="Quote8_8" localSheetId="4">#N/A</definedName>
    <definedName name="Quote8_8" localSheetId="6">#N/A</definedName>
    <definedName name="Quote8_8" localSheetId="7">#N/A</definedName>
    <definedName name="Quote8_8" localSheetId="10">#N/A</definedName>
    <definedName name="Quote8_8" localSheetId="9">#N/A</definedName>
    <definedName name="Quote8_8" localSheetId="0">#REF!</definedName>
    <definedName name="Quote8_8">#REF!</definedName>
    <definedName name="Quote8_9" localSheetId="13">#N/A</definedName>
    <definedName name="Quote8_9" localSheetId="15">#REF!</definedName>
    <definedName name="Quote8_9" localSheetId="3">#N/A</definedName>
    <definedName name="Quote8_9" localSheetId="5">#N/A</definedName>
    <definedName name="Quote8_9" localSheetId="8">#N/A</definedName>
    <definedName name="Quote8_9" localSheetId="12">#N/A</definedName>
    <definedName name="Quote8_9" localSheetId="11">#N/A</definedName>
    <definedName name="Quote8_9" localSheetId="14">#N/A</definedName>
    <definedName name="Quote8_9" localSheetId="16">#REF!</definedName>
    <definedName name="Quote8_9" localSheetId="4">#N/A</definedName>
    <definedName name="Quote8_9" localSheetId="6">#N/A</definedName>
    <definedName name="Quote8_9" localSheetId="7">#N/A</definedName>
    <definedName name="Quote8_9" localSheetId="10">#N/A</definedName>
    <definedName name="Quote8_9" localSheetId="9">#N/A</definedName>
    <definedName name="Quote8_9" localSheetId="0">#REF!</definedName>
    <definedName name="Quote8_9">#REF!</definedName>
    <definedName name="Quote9_1" localSheetId="13">#N/A</definedName>
    <definedName name="Quote9_1" localSheetId="15">#REF!</definedName>
    <definedName name="Quote9_1" localSheetId="3">#N/A</definedName>
    <definedName name="Quote9_1" localSheetId="5">#N/A</definedName>
    <definedName name="Quote9_1" localSheetId="8">#N/A</definedName>
    <definedName name="Quote9_1" localSheetId="12">#N/A</definedName>
    <definedName name="Quote9_1" localSheetId="11">#N/A</definedName>
    <definedName name="Quote9_1" localSheetId="14">#N/A</definedName>
    <definedName name="Quote9_1" localSheetId="16">#REF!</definedName>
    <definedName name="Quote9_1" localSheetId="4">#N/A</definedName>
    <definedName name="Quote9_1" localSheetId="6">#N/A</definedName>
    <definedName name="Quote9_1" localSheetId="7">#N/A</definedName>
    <definedName name="Quote9_1" localSheetId="10">#N/A</definedName>
    <definedName name="Quote9_1" localSheetId="9">#N/A</definedName>
    <definedName name="Quote9_1" localSheetId="0">#REF!</definedName>
    <definedName name="Quote9_1">#REF!</definedName>
    <definedName name="Quote9_10" localSheetId="13">#N/A</definedName>
    <definedName name="Quote9_10" localSheetId="15">#REF!</definedName>
    <definedName name="Quote9_10" localSheetId="3">#N/A</definedName>
    <definedName name="Quote9_10" localSheetId="5">#N/A</definedName>
    <definedName name="Quote9_10" localSheetId="8">#N/A</definedName>
    <definedName name="Quote9_10" localSheetId="12">#N/A</definedName>
    <definedName name="Quote9_10" localSheetId="11">#N/A</definedName>
    <definedName name="Quote9_10" localSheetId="14">#N/A</definedName>
    <definedName name="Quote9_10" localSheetId="16">#REF!</definedName>
    <definedName name="Quote9_10" localSheetId="4">#N/A</definedName>
    <definedName name="Quote9_10" localSheetId="6">#N/A</definedName>
    <definedName name="Quote9_10" localSheetId="7">#N/A</definedName>
    <definedName name="Quote9_10" localSheetId="10">#N/A</definedName>
    <definedName name="Quote9_10" localSheetId="9">#N/A</definedName>
    <definedName name="Quote9_10" localSheetId="0">#REF!</definedName>
    <definedName name="Quote9_10">#REF!</definedName>
    <definedName name="Quote9_11" localSheetId="13">#N/A</definedName>
    <definedName name="Quote9_11" localSheetId="15">#REF!</definedName>
    <definedName name="Quote9_11" localSheetId="3">#N/A</definedName>
    <definedName name="Quote9_11" localSheetId="5">#N/A</definedName>
    <definedName name="Quote9_11" localSheetId="8">#N/A</definedName>
    <definedName name="Quote9_11" localSheetId="12">#N/A</definedName>
    <definedName name="Quote9_11" localSheetId="11">#N/A</definedName>
    <definedName name="Quote9_11" localSheetId="14">#N/A</definedName>
    <definedName name="Quote9_11" localSheetId="16">#REF!</definedName>
    <definedName name="Quote9_11" localSheetId="4">#N/A</definedName>
    <definedName name="Quote9_11" localSheetId="6">#N/A</definedName>
    <definedName name="Quote9_11" localSheetId="7">#N/A</definedName>
    <definedName name="Quote9_11" localSheetId="10">#N/A</definedName>
    <definedName name="Quote9_11" localSheetId="9">#N/A</definedName>
    <definedName name="Quote9_11" localSheetId="0">#REF!</definedName>
    <definedName name="Quote9_11">#REF!</definedName>
    <definedName name="Quote9_2" localSheetId="13">#N/A</definedName>
    <definedName name="Quote9_2" localSheetId="15">#REF!</definedName>
    <definedName name="Quote9_2" localSheetId="3">#N/A</definedName>
    <definedName name="Quote9_2" localSheetId="5">#N/A</definedName>
    <definedName name="Quote9_2" localSheetId="8">#N/A</definedName>
    <definedName name="Quote9_2" localSheetId="12">#N/A</definedName>
    <definedName name="Quote9_2" localSheetId="11">#N/A</definedName>
    <definedName name="Quote9_2" localSheetId="14">#N/A</definedName>
    <definedName name="Quote9_2" localSheetId="16">#REF!</definedName>
    <definedName name="Quote9_2" localSheetId="4">#N/A</definedName>
    <definedName name="Quote9_2" localSheetId="6">#N/A</definedName>
    <definedName name="Quote9_2" localSheetId="7">#N/A</definedName>
    <definedName name="Quote9_2" localSheetId="10">#N/A</definedName>
    <definedName name="Quote9_2" localSheetId="9">#N/A</definedName>
    <definedName name="Quote9_2" localSheetId="0">#REF!</definedName>
    <definedName name="Quote9_2">#REF!</definedName>
    <definedName name="Quote9_3" localSheetId="13">#N/A</definedName>
    <definedName name="Quote9_3" localSheetId="15">#REF!</definedName>
    <definedName name="Quote9_3" localSheetId="3">#N/A</definedName>
    <definedName name="Quote9_3" localSheetId="5">#N/A</definedName>
    <definedName name="Quote9_3" localSheetId="8">#N/A</definedName>
    <definedName name="Quote9_3" localSheetId="12">#N/A</definedName>
    <definedName name="Quote9_3" localSheetId="11">#N/A</definedName>
    <definedName name="Quote9_3" localSheetId="14">#N/A</definedName>
    <definedName name="Quote9_3" localSheetId="16">#REF!</definedName>
    <definedName name="Quote9_3" localSheetId="4">#N/A</definedName>
    <definedName name="Quote9_3" localSheetId="6">#N/A</definedName>
    <definedName name="Quote9_3" localSheetId="7">#N/A</definedName>
    <definedName name="Quote9_3" localSheetId="10">#N/A</definedName>
    <definedName name="Quote9_3" localSheetId="9">#N/A</definedName>
    <definedName name="Quote9_3" localSheetId="0">#REF!</definedName>
    <definedName name="Quote9_3">#REF!</definedName>
    <definedName name="Quote9_4" localSheetId="13">#N/A</definedName>
    <definedName name="Quote9_4" localSheetId="15">#REF!</definedName>
    <definedName name="Quote9_4" localSheetId="3">#N/A</definedName>
    <definedName name="Quote9_4" localSheetId="5">#N/A</definedName>
    <definedName name="Quote9_4" localSheetId="8">#N/A</definedName>
    <definedName name="Quote9_4" localSheetId="12">#N/A</definedName>
    <definedName name="Quote9_4" localSheetId="11">#N/A</definedName>
    <definedName name="Quote9_4" localSheetId="14">#N/A</definedName>
    <definedName name="Quote9_4" localSheetId="16">#REF!</definedName>
    <definedName name="Quote9_4" localSheetId="4">#N/A</definedName>
    <definedName name="Quote9_4" localSheetId="6">#N/A</definedName>
    <definedName name="Quote9_4" localSheetId="7">#N/A</definedName>
    <definedName name="Quote9_4" localSheetId="10">#N/A</definedName>
    <definedName name="Quote9_4" localSheetId="9">#N/A</definedName>
    <definedName name="Quote9_4" localSheetId="0">#REF!</definedName>
    <definedName name="Quote9_4">#REF!</definedName>
    <definedName name="Quote9_5" localSheetId="13">#N/A</definedName>
    <definedName name="Quote9_5" localSheetId="15">#REF!</definedName>
    <definedName name="Quote9_5" localSheetId="3">#N/A</definedName>
    <definedName name="Quote9_5" localSheetId="5">#N/A</definedName>
    <definedName name="Quote9_5" localSheetId="8">#N/A</definedName>
    <definedName name="Quote9_5" localSheetId="12">#N/A</definedName>
    <definedName name="Quote9_5" localSheetId="11">#N/A</definedName>
    <definedName name="Quote9_5" localSheetId="14">#N/A</definedName>
    <definedName name="Quote9_5" localSheetId="16">#REF!</definedName>
    <definedName name="Quote9_5" localSheetId="4">#N/A</definedName>
    <definedName name="Quote9_5" localSheetId="6">#N/A</definedName>
    <definedName name="Quote9_5" localSheetId="7">#N/A</definedName>
    <definedName name="Quote9_5" localSheetId="10">#N/A</definedName>
    <definedName name="Quote9_5" localSheetId="9">#N/A</definedName>
    <definedName name="Quote9_5" localSheetId="0">#REF!</definedName>
    <definedName name="Quote9_5">#REF!</definedName>
    <definedName name="Quote9_6" localSheetId="13">#N/A</definedName>
    <definedName name="Quote9_6" localSheetId="15">#REF!</definedName>
    <definedName name="Quote9_6" localSheetId="3">#N/A</definedName>
    <definedName name="Quote9_6" localSheetId="5">#N/A</definedName>
    <definedName name="Quote9_6" localSheetId="8">#N/A</definedName>
    <definedName name="Quote9_6" localSheetId="12">#N/A</definedName>
    <definedName name="Quote9_6" localSheetId="11">#N/A</definedName>
    <definedName name="Quote9_6" localSheetId="14">#N/A</definedName>
    <definedName name="Quote9_6" localSheetId="16">#REF!</definedName>
    <definedName name="Quote9_6" localSheetId="4">#N/A</definedName>
    <definedName name="Quote9_6" localSheetId="6">#N/A</definedName>
    <definedName name="Quote9_6" localSheetId="7">#N/A</definedName>
    <definedName name="Quote9_6" localSheetId="10">#N/A</definedName>
    <definedName name="Quote9_6" localSheetId="9">#N/A</definedName>
    <definedName name="Quote9_6" localSheetId="0">#REF!</definedName>
    <definedName name="Quote9_6">#REF!</definedName>
    <definedName name="Quote9_7" localSheetId="13">#N/A</definedName>
    <definedName name="Quote9_7" localSheetId="15">#REF!</definedName>
    <definedName name="Quote9_7" localSheetId="3">#N/A</definedName>
    <definedName name="Quote9_7" localSheetId="5">#N/A</definedName>
    <definedName name="Quote9_7" localSheetId="8">#N/A</definedName>
    <definedName name="Quote9_7" localSheetId="12">#N/A</definedName>
    <definedName name="Quote9_7" localSheetId="11">#N/A</definedName>
    <definedName name="Quote9_7" localSheetId="14">#N/A</definedName>
    <definedName name="Quote9_7" localSheetId="16">#REF!</definedName>
    <definedName name="Quote9_7" localSheetId="4">#N/A</definedName>
    <definedName name="Quote9_7" localSheetId="6">#N/A</definedName>
    <definedName name="Quote9_7" localSheetId="7">#N/A</definedName>
    <definedName name="Quote9_7" localSheetId="10">#N/A</definedName>
    <definedName name="Quote9_7" localSheetId="9">#N/A</definedName>
    <definedName name="Quote9_7" localSheetId="0">#REF!</definedName>
    <definedName name="Quote9_7">#REF!</definedName>
    <definedName name="Quote9_8" localSheetId="13">#N/A</definedName>
    <definedName name="Quote9_8" localSheetId="15">#REF!</definedName>
    <definedName name="Quote9_8" localSheetId="3">#N/A</definedName>
    <definedName name="Quote9_8" localSheetId="5">#N/A</definedName>
    <definedName name="Quote9_8" localSheetId="8">#N/A</definedName>
    <definedName name="Quote9_8" localSheetId="12">#N/A</definedName>
    <definedName name="Quote9_8" localSheetId="11">#N/A</definedName>
    <definedName name="Quote9_8" localSheetId="14">#N/A</definedName>
    <definedName name="Quote9_8" localSheetId="16">#REF!</definedName>
    <definedName name="Quote9_8" localSheetId="4">#N/A</definedName>
    <definedName name="Quote9_8" localSheetId="6">#N/A</definedName>
    <definedName name="Quote9_8" localSheetId="7">#N/A</definedName>
    <definedName name="Quote9_8" localSheetId="10">#N/A</definedName>
    <definedName name="Quote9_8" localSheetId="9">#N/A</definedName>
    <definedName name="Quote9_8" localSheetId="0">#REF!</definedName>
    <definedName name="Quote9_8">#REF!</definedName>
    <definedName name="Quote9_9" localSheetId="13">#N/A</definedName>
    <definedName name="Quote9_9" localSheetId="15">#REF!</definedName>
    <definedName name="Quote9_9" localSheetId="3">#N/A</definedName>
    <definedName name="Quote9_9" localSheetId="5">#N/A</definedName>
    <definedName name="Quote9_9" localSheetId="8">#N/A</definedName>
    <definedName name="Quote9_9" localSheetId="12">#N/A</definedName>
    <definedName name="Quote9_9" localSheetId="11">#N/A</definedName>
    <definedName name="Quote9_9" localSheetId="14">#N/A</definedName>
    <definedName name="Quote9_9" localSheetId="16">#REF!</definedName>
    <definedName name="Quote9_9" localSheetId="4">#N/A</definedName>
    <definedName name="Quote9_9" localSheetId="6">#N/A</definedName>
    <definedName name="Quote9_9" localSheetId="7">#N/A</definedName>
    <definedName name="Quote9_9" localSheetId="10">#N/A</definedName>
    <definedName name="Quote9_9" localSheetId="9">#N/A</definedName>
    <definedName name="Quote9_9" localSheetId="0">#REF!</definedName>
    <definedName name="Quote9_9">#REF!</definedName>
    <definedName name="schärding">#REF!</definedName>
    <definedName name="sssss">#REF!</definedName>
    <definedName name="Summe1_1" localSheetId="13">[11]auswertung!#REF!</definedName>
    <definedName name="Summe1_1" localSheetId="15">'a11'!#REF!</definedName>
    <definedName name="Summe1_1" localSheetId="3">'a7'!#REF!</definedName>
    <definedName name="Summe1_1" localSheetId="5">'a8'!#REF!</definedName>
    <definedName name="Summe1_1" localSheetId="8">'a9'!#REF!</definedName>
    <definedName name="Summe1_1" localSheetId="12">'a9 (2)'!#REF!</definedName>
    <definedName name="Summe1_1" localSheetId="11">'a9 (3)'!#REF!</definedName>
    <definedName name="Summe1_1" localSheetId="14">[11]auswertung!#REF!</definedName>
    <definedName name="Summe1_1" localSheetId="16">[14]auswertung11!#REF!</definedName>
    <definedName name="Summe1_1" localSheetId="4">[1]auswertung1!#REF!</definedName>
    <definedName name="Summe1_1" localSheetId="6">[12]auswertung!#REF!</definedName>
    <definedName name="Summe1_1" localSheetId="7">[13]auswertung9!#REF!</definedName>
    <definedName name="Summe1_1" localSheetId="10">[13]auswertung9!#REF!</definedName>
    <definedName name="Summe1_1" localSheetId="9">[13]auswertung9!#REF!</definedName>
    <definedName name="Summe1_1" localSheetId="0">[15]t1!#REF!</definedName>
    <definedName name="Summe1_1">[16]auswertungA!#REF!</definedName>
    <definedName name="Summe1_10" localSheetId="13">[11]auswertung!#REF!</definedName>
    <definedName name="Summe1_10" localSheetId="15">'a11'!#REF!</definedName>
    <definedName name="Summe1_10" localSheetId="3">'a7'!#REF!</definedName>
    <definedName name="Summe1_10" localSheetId="5">'a8'!#REF!</definedName>
    <definedName name="Summe1_10" localSheetId="8">'a9'!#REF!</definedName>
    <definedName name="Summe1_10" localSheetId="12">'a9 (2)'!#REF!</definedName>
    <definedName name="Summe1_10" localSheetId="11">'a9 (3)'!#REF!</definedName>
    <definedName name="Summe1_10" localSheetId="14">[11]auswertung!#REF!</definedName>
    <definedName name="Summe1_10" localSheetId="16">[14]auswertung11!#REF!</definedName>
    <definedName name="Summe1_10" localSheetId="4">[1]auswertung1!#REF!</definedName>
    <definedName name="Summe1_10" localSheetId="6">[12]auswertung!#REF!</definedName>
    <definedName name="Summe1_10" localSheetId="7">[13]auswertung9!#REF!</definedName>
    <definedName name="Summe1_10" localSheetId="10">[13]auswertung9!#REF!</definedName>
    <definedName name="Summe1_10" localSheetId="9">[13]auswertung9!#REF!</definedName>
    <definedName name="Summe1_10" localSheetId="0">[15]t1!#REF!</definedName>
    <definedName name="Summe1_10">[16]auswertungA!#REF!</definedName>
    <definedName name="Summe1_11" localSheetId="13">[11]auswertung!#REF!</definedName>
    <definedName name="Summe1_11" localSheetId="15">'a11'!#REF!</definedName>
    <definedName name="Summe1_11" localSheetId="3">'a7'!#REF!</definedName>
    <definedName name="Summe1_11" localSheetId="5">'a8'!#REF!</definedName>
    <definedName name="Summe1_11" localSheetId="8">'a9'!#REF!</definedName>
    <definedName name="Summe1_11" localSheetId="12">'a9 (2)'!#REF!</definedName>
    <definedName name="Summe1_11" localSheetId="11">'a9 (3)'!#REF!</definedName>
    <definedName name="Summe1_11" localSheetId="14">[11]auswertung!#REF!</definedName>
    <definedName name="Summe1_11" localSheetId="16">[14]auswertung11!#REF!</definedName>
    <definedName name="Summe1_11" localSheetId="4">[1]auswertung1!#REF!</definedName>
    <definedName name="Summe1_11" localSheetId="6">[12]auswertung!#REF!</definedName>
    <definedName name="Summe1_11" localSheetId="7">[13]auswertung9!#REF!</definedName>
    <definedName name="Summe1_11" localSheetId="10">[13]auswertung9!#REF!</definedName>
    <definedName name="Summe1_11" localSheetId="9">[13]auswertung9!#REF!</definedName>
    <definedName name="Summe1_11" localSheetId="0">[15]t1!#REF!</definedName>
    <definedName name="Summe1_11">[16]auswertungA!#REF!</definedName>
    <definedName name="Summe1_2" localSheetId="13">[11]auswertung!#REF!</definedName>
    <definedName name="Summe1_2" localSheetId="15">'a11'!#REF!</definedName>
    <definedName name="Summe1_2" localSheetId="3">'a7'!#REF!</definedName>
    <definedName name="Summe1_2" localSheetId="5">'a8'!#REF!</definedName>
    <definedName name="Summe1_2" localSheetId="8">'a9'!#REF!</definedName>
    <definedName name="Summe1_2" localSheetId="12">'a9 (2)'!#REF!</definedName>
    <definedName name="Summe1_2" localSheetId="11">'a9 (3)'!#REF!</definedName>
    <definedName name="Summe1_2" localSheetId="14">[11]auswertung!#REF!</definedName>
    <definedName name="Summe1_2" localSheetId="16">[14]auswertung11!#REF!</definedName>
    <definedName name="Summe1_2" localSheetId="4">[1]auswertung1!#REF!</definedName>
    <definedName name="Summe1_2" localSheetId="6">[12]auswertung!#REF!</definedName>
    <definedName name="Summe1_2" localSheetId="7">[13]auswertung9!#REF!</definedName>
    <definedName name="Summe1_2" localSheetId="10">[13]auswertung9!#REF!</definedName>
    <definedName name="Summe1_2" localSheetId="9">[13]auswertung9!#REF!</definedName>
    <definedName name="Summe1_2" localSheetId="0">[15]t1!#REF!</definedName>
    <definedName name="Summe1_2">[16]auswertungA!#REF!</definedName>
    <definedName name="Summe1_3" localSheetId="13">[11]auswertung!#REF!</definedName>
    <definedName name="Summe1_3" localSheetId="15">'a11'!#REF!</definedName>
    <definedName name="Summe1_3" localSheetId="3">'a7'!#REF!</definedName>
    <definedName name="Summe1_3" localSheetId="5">'a8'!#REF!</definedName>
    <definedName name="Summe1_3" localSheetId="8">'a9'!#REF!</definedName>
    <definedName name="Summe1_3" localSheetId="12">'a9 (2)'!#REF!</definedName>
    <definedName name="Summe1_3" localSheetId="11">'a9 (3)'!#REF!</definedName>
    <definedName name="Summe1_3" localSheetId="14">[11]auswertung!#REF!</definedName>
    <definedName name="Summe1_3" localSheetId="16">[14]auswertung11!#REF!</definedName>
    <definedName name="Summe1_3" localSheetId="4">[1]auswertung1!#REF!</definedName>
    <definedName name="Summe1_3" localSheetId="6">[12]auswertung!#REF!</definedName>
    <definedName name="Summe1_3" localSheetId="7">[13]auswertung9!#REF!</definedName>
    <definedName name="Summe1_3" localSheetId="10">[13]auswertung9!#REF!</definedName>
    <definedName name="Summe1_3" localSheetId="9">[13]auswertung9!#REF!</definedName>
    <definedName name="Summe1_3" localSheetId="0">[15]t1!#REF!</definedName>
    <definedName name="Summe1_3">[16]auswertungA!#REF!</definedName>
    <definedName name="Summe1_4" localSheetId="13">[11]auswertung!#REF!</definedName>
    <definedName name="Summe1_4" localSheetId="15">'a11'!#REF!</definedName>
    <definedName name="Summe1_4" localSheetId="3">'a7'!#REF!</definedName>
    <definedName name="Summe1_4" localSheetId="5">'a8'!#REF!</definedName>
    <definedName name="Summe1_4" localSheetId="8">'a9'!#REF!</definedName>
    <definedName name="Summe1_4" localSheetId="12">'a9 (2)'!#REF!</definedName>
    <definedName name="Summe1_4" localSheetId="11">'a9 (3)'!#REF!</definedName>
    <definedName name="Summe1_4" localSheetId="14">[11]auswertung!#REF!</definedName>
    <definedName name="Summe1_4" localSheetId="16">[14]auswertung11!#REF!</definedName>
    <definedName name="Summe1_4" localSheetId="4">[1]auswertung1!#REF!</definedName>
    <definedName name="Summe1_4" localSheetId="6">[12]auswertung!#REF!</definedName>
    <definedName name="Summe1_4" localSheetId="7">[13]auswertung9!#REF!</definedName>
    <definedName name="Summe1_4" localSheetId="10">[13]auswertung9!#REF!</definedName>
    <definedName name="Summe1_4" localSheetId="9">[13]auswertung9!#REF!</definedName>
    <definedName name="Summe1_4" localSheetId="0">[15]t1!#REF!</definedName>
    <definedName name="Summe1_4">[16]auswertungA!#REF!</definedName>
    <definedName name="Summe1_5" localSheetId="13">[11]auswertung!#REF!</definedName>
    <definedName name="Summe1_5" localSheetId="15">'a11'!#REF!</definedName>
    <definedName name="Summe1_5" localSheetId="3">'a7'!#REF!</definedName>
    <definedName name="Summe1_5" localSheetId="5">'a8'!#REF!</definedName>
    <definedName name="Summe1_5" localSheetId="8">'a9'!#REF!</definedName>
    <definedName name="Summe1_5" localSheetId="12">'a9 (2)'!#REF!</definedName>
    <definedName name="Summe1_5" localSheetId="11">'a9 (3)'!#REF!</definedName>
    <definedName name="Summe1_5" localSheetId="14">[11]auswertung!#REF!</definedName>
    <definedName name="Summe1_5" localSheetId="16">[14]auswertung11!#REF!</definedName>
    <definedName name="Summe1_5" localSheetId="4">[1]auswertung1!#REF!</definedName>
    <definedName name="Summe1_5" localSheetId="6">[12]auswertung!#REF!</definedName>
    <definedName name="Summe1_5" localSheetId="7">[13]auswertung9!#REF!</definedName>
    <definedName name="Summe1_5" localSheetId="10">[13]auswertung9!#REF!</definedName>
    <definedName name="Summe1_5" localSheetId="9">[13]auswertung9!#REF!</definedName>
    <definedName name="Summe1_5" localSheetId="0">[15]t1!#REF!</definedName>
    <definedName name="Summe1_5">[16]auswertungA!#REF!</definedName>
    <definedName name="Summe1_6" localSheetId="13">[11]auswertung!#REF!</definedName>
    <definedName name="Summe1_6" localSheetId="15">'a11'!#REF!</definedName>
    <definedName name="Summe1_6" localSheetId="3">'a7'!#REF!</definedName>
    <definedName name="Summe1_6" localSheetId="5">'a8'!#REF!</definedName>
    <definedName name="Summe1_6" localSheetId="8">'a9'!#REF!</definedName>
    <definedName name="Summe1_6" localSheetId="12">'a9 (2)'!#REF!</definedName>
    <definedName name="Summe1_6" localSheetId="11">'a9 (3)'!#REF!</definedName>
    <definedName name="Summe1_6" localSheetId="14">[11]auswertung!#REF!</definedName>
    <definedName name="Summe1_6" localSheetId="16">[14]auswertung11!#REF!</definedName>
    <definedName name="Summe1_6" localSheetId="4">[1]auswertung1!#REF!</definedName>
    <definedName name="Summe1_6" localSheetId="6">[12]auswertung!#REF!</definedName>
    <definedName name="Summe1_6" localSheetId="7">[13]auswertung9!#REF!</definedName>
    <definedName name="Summe1_6" localSheetId="10">[13]auswertung9!#REF!</definedName>
    <definedName name="Summe1_6" localSheetId="9">[13]auswertung9!#REF!</definedName>
    <definedName name="Summe1_6" localSheetId="0">[15]t1!#REF!</definedName>
    <definedName name="Summe1_6">[16]auswertungA!#REF!</definedName>
    <definedName name="Summe1_7" localSheetId="13">[11]auswertung!#REF!</definedName>
    <definedName name="Summe1_7" localSheetId="15">'a11'!#REF!</definedName>
    <definedName name="Summe1_7" localSheetId="3">'a7'!#REF!</definedName>
    <definedName name="Summe1_7" localSheetId="5">'a8'!#REF!</definedName>
    <definedName name="Summe1_7" localSheetId="8">'a9'!#REF!</definedName>
    <definedName name="Summe1_7" localSheetId="12">'a9 (2)'!#REF!</definedName>
    <definedName name="Summe1_7" localSheetId="11">'a9 (3)'!#REF!</definedName>
    <definedName name="Summe1_7" localSheetId="14">[11]auswertung!#REF!</definedName>
    <definedName name="Summe1_7" localSheetId="16">[14]auswertung11!#REF!</definedName>
    <definedName name="Summe1_7" localSheetId="4">[1]auswertung1!#REF!</definedName>
    <definedName name="Summe1_7" localSheetId="6">[12]auswertung!#REF!</definedName>
    <definedName name="Summe1_7" localSheetId="7">[13]auswertung9!#REF!</definedName>
    <definedName name="Summe1_7" localSheetId="10">[13]auswertung9!#REF!</definedName>
    <definedName name="Summe1_7" localSheetId="9">[13]auswertung9!#REF!</definedName>
    <definedName name="Summe1_7" localSheetId="0">[15]t1!#REF!</definedName>
    <definedName name="Summe1_7">[16]auswertungA!#REF!</definedName>
    <definedName name="Summe1_8" localSheetId="13">[11]auswertung!#REF!</definedName>
    <definedName name="Summe1_8" localSheetId="15">'a11'!#REF!</definedName>
    <definedName name="Summe1_8" localSheetId="3">'a7'!#REF!</definedName>
    <definedName name="Summe1_8" localSheetId="5">'a8'!#REF!</definedName>
    <definedName name="Summe1_8" localSheetId="8">'a9'!#REF!</definedName>
    <definedName name="Summe1_8" localSheetId="12">'a9 (2)'!#REF!</definedName>
    <definedName name="Summe1_8" localSheetId="11">'a9 (3)'!#REF!</definedName>
    <definedName name="Summe1_8" localSheetId="14">[11]auswertung!#REF!</definedName>
    <definedName name="Summe1_8" localSheetId="16">[14]auswertung11!#REF!</definedName>
    <definedName name="Summe1_8" localSheetId="4">[1]auswertung1!#REF!</definedName>
    <definedName name="Summe1_8" localSheetId="6">[12]auswertung!#REF!</definedName>
    <definedName name="Summe1_8" localSheetId="7">[13]auswertung9!#REF!</definedName>
    <definedName name="Summe1_8" localSheetId="10">[13]auswertung9!#REF!</definedName>
    <definedName name="Summe1_8" localSheetId="9">[13]auswertung9!#REF!</definedName>
    <definedName name="Summe1_8" localSheetId="0">[15]t1!#REF!</definedName>
    <definedName name="Summe1_8">[16]auswertungA!#REF!</definedName>
    <definedName name="Summe1_9" localSheetId="13">[11]auswertung!#REF!</definedName>
    <definedName name="Summe1_9" localSheetId="15">'a11'!#REF!</definedName>
    <definedName name="Summe1_9" localSheetId="3">'a7'!#REF!</definedName>
    <definedName name="Summe1_9" localSheetId="5">'a8'!#REF!</definedName>
    <definedName name="Summe1_9" localSheetId="8">'a9'!#REF!</definedName>
    <definedName name="Summe1_9" localSheetId="12">'a9 (2)'!#REF!</definedName>
    <definedName name="Summe1_9" localSheetId="11">'a9 (3)'!#REF!</definedName>
    <definedName name="Summe1_9" localSheetId="14">[11]auswertung!#REF!</definedName>
    <definedName name="Summe1_9" localSheetId="16">[14]auswertung11!#REF!</definedName>
    <definedName name="Summe1_9" localSheetId="4">[1]auswertung1!#REF!</definedName>
    <definedName name="Summe1_9" localSheetId="6">[12]auswertung!#REF!</definedName>
    <definedName name="Summe1_9" localSheetId="7">[13]auswertung9!#REF!</definedName>
    <definedName name="Summe1_9" localSheetId="10">[13]auswertung9!#REF!</definedName>
    <definedName name="Summe1_9" localSheetId="9">[13]auswertung9!#REF!</definedName>
    <definedName name="Summe1_9" localSheetId="0">[15]t1!#REF!</definedName>
    <definedName name="Summe1_9">[16]auswertungA!#REF!</definedName>
    <definedName name="Summe10_1" localSheetId="13">#N/A</definedName>
    <definedName name="Summe10_1" localSheetId="15">#REF!</definedName>
    <definedName name="Summe10_1" localSheetId="3">#N/A</definedName>
    <definedName name="Summe10_1" localSheetId="5">#N/A</definedName>
    <definedName name="Summe10_1" localSheetId="8">#N/A</definedName>
    <definedName name="Summe10_1" localSheetId="12">#N/A</definedName>
    <definedName name="Summe10_1" localSheetId="11">#N/A</definedName>
    <definedName name="Summe10_1" localSheetId="14">#N/A</definedName>
    <definedName name="Summe10_1" localSheetId="16">#REF!</definedName>
    <definedName name="Summe10_1" localSheetId="4">#N/A</definedName>
    <definedName name="Summe10_1" localSheetId="6">#N/A</definedName>
    <definedName name="Summe10_1" localSheetId="7">#N/A</definedName>
    <definedName name="Summe10_1" localSheetId="10">#N/A</definedName>
    <definedName name="Summe10_1" localSheetId="9">#N/A</definedName>
    <definedName name="Summe10_1" localSheetId="0">#REF!</definedName>
    <definedName name="Summe10_1">#REF!</definedName>
    <definedName name="Summe10_10" localSheetId="13">#N/A</definedName>
    <definedName name="Summe10_10" localSheetId="15">#REF!</definedName>
    <definedName name="Summe10_10" localSheetId="3">#N/A</definedName>
    <definedName name="Summe10_10" localSheetId="5">#N/A</definedName>
    <definedName name="Summe10_10" localSheetId="8">#N/A</definedName>
    <definedName name="Summe10_10" localSheetId="12">#N/A</definedName>
    <definedName name="Summe10_10" localSheetId="11">#N/A</definedName>
    <definedName name="Summe10_10" localSheetId="14">#N/A</definedName>
    <definedName name="Summe10_10" localSheetId="16">#REF!</definedName>
    <definedName name="Summe10_10" localSheetId="4">#N/A</definedName>
    <definedName name="Summe10_10" localSheetId="6">#N/A</definedName>
    <definedName name="Summe10_10" localSheetId="7">#N/A</definedName>
    <definedName name="Summe10_10" localSheetId="10">#N/A</definedName>
    <definedName name="Summe10_10" localSheetId="9">#N/A</definedName>
    <definedName name="Summe10_10" localSheetId="0">#REF!</definedName>
    <definedName name="Summe10_10">#REF!</definedName>
    <definedName name="Summe10_11" localSheetId="13">#N/A</definedName>
    <definedName name="Summe10_11" localSheetId="15">#REF!</definedName>
    <definedName name="Summe10_11" localSheetId="3">#N/A</definedName>
    <definedName name="Summe10_11" localSheetId="5">#N/A</definedName>
    <definedName name="Summe10_11" localSheetId="8">#N/A</definedName>
    <definedName name="Summe10_11" localSheetId="12">#N/A</definedName>
    <definedName name="Summe10_11" localSheetId="11">#N/A</definedName>
    <definedName name="Summe10_11" localSheetId="14">#N/A</definedName>
    <definedName name="Summe10_11" localSheetId="16">#REF!</definedName>
    <definedName name="Summe10_11" localSheetId="4">#N/A</definedName>
    <definedName name="Summe10_11" localSheetId="6">#N/A</definedName>
    <definedName name="Summe10_11" localSheetId="7">#N/A</definedName>
    <definedName name="Summe10_11" localSheetId="10">#N/A</definedName>
    <definedName name="Summe10_11" localSheetId="9">#N/A</definedName>
    <definedName name="Summe10_11" localSheetId="0">#REF!</definedName>
    <definedName name="Summe10_11">#REF!</definedName>
    <definedName name="Summe10_2" localSheetId="13">#N/A</definedName>
    <definedName name="Summe10_2" localSheetId="15">#REF!</definedName>
    <definedName name="Summe10_2" localSheetId="3">#N/A</definedName>
    <definedName name="Summe10_2" localSheetId="5">#N/A</definedName>
    <definedName name="Summe10_2" localSheetId="8">#N/A</definedName>
    <definedName name="Summe10_2" localSheetId="12">#N/A</definedName>
    <definedName name="Summe10_2" localSheetId="11">#N/A</definedName>
    <definedName name="Summe10_2" localSheetId="14">#N/A</definedName>
    <definedName name="Summe10_2" localSheetId="16">#REF!</definedName>
    <definedName name="Summe10_2" localSheetId="4">#N/A</definedName>
    <definedName name="Summe10_2" localSheetId="6">#N/A</definedName>
    <definedName name="Summe10_2" localSheetId="7">#N/A</definedName>
    <definedName name="Summe10_2" localSheetId="10">#N/A</definedName>
    <definedName name="Summe10_2" localSheetId="9">#N/A</definedName>
    <definedName name="Summe10_2" localSheetId="0">#REF!</definedName>
    <definedName name="Summe10_2">#REF!</definedName>
    <definedName name="Summe10_3" localSheetId="13">#N/A</definedName>
    <definedName name="Summe10_3" localSheetId="15">#REF!</definedName>
    <definedName name="Summe10_3" localSheetId="3">#N/A</definedName>
    <definedName name="Summe10_3" localSheetId="5">#N/A</definedName>
    <definedName name="Summe10_3" localSheetId="8">#N/A</definedName>
    <definedName name="Summe10_3" localSheetId="12">#N/A</definedName>
    <definedName name="Summe10_3" localSheetId="11">#N/A</definedName>
    <definedName name="Summe10_3" localSheetId="14">#N/A</definedName>
    <definedName name="Summe10_3" localSheetId="16">#REF!</definedName>
    <definedName name="Summe10_3" localSheetId="4">#N/A</definedName>
    <definedName name="Summe10_3" localSheetId="6">#N/A</definedName>
    <definedName name="Summe10_3" localSheetId="7">#N/A</definedName>
    <definedName name="Summe10_3" localSheetId="10">#N/A</definedName>
    <definedName name="Summe10_3" localSheetId="9">#N/A</definedName>
    <definedName name="Summe10_3" localSheetId="0">#REF!</definedName>
    <definedName name="Summe10_3">#REF!</definedName>
    <definedName name="Summe10_4" localSheetId="13">#N/A</definedName>
    <definedName name="Summe10_4" localSheetId="15">#REF!</definedName>
    <definedName name="Summe10_4" localSheetId="3">#N/A</definedName>
    <definedName name="Summe10_4" localSheetId="5">#N/A</definedName>
    <definedName name="Summe10_4" localSheetId="8">#N/A</definedName>
    <definedName name="Summe10_4" localSheetId="12">#N/A</definedName>
    <definedName name="Summe10_4" localSheetId="11">#N/A</definedName>
    <definedName name="Summe10_4" localSheetId="14">#N/A</definedName>
    <definedName name="Summe10_4" localSheetId="16">#REF!</definedName>
    <definedName name="Summe10_4" localSheetId="4">#N/A</definedName>
    <definedName name="Summe10_4" localSheetId="6">#N/A</definedName>
    <definedName name="Summe10_4" localSheetId="7">#N/A</definedName>
    <definedName name="Summe10_4" localSheetId="10">#N/A</definedName>
    <definedName name="Summe10_4" localSheetId="9">#N/A</definedName>
    <definedName name="Summe10_4" localSheetId="0">#REF!</definedName>
    <definedName name="Summe10_4">#REF!</definedName>
    <definedName name="Summe10_5" localSheetId="13">#N/A</definedName>
    <definedName name="Summe10_5" localSheetId="15">#REF!</definedName>
    <definedName name="Summe10_5" localSheetId="3">#N/A</definedName>
    <definedName name="Summe10_5" localSheetId="5">#N/A</definedName>
    <definedName name="Summe10_5" localSheetId="8">#N/A</definedName>
    <definedName name="Summe10_5" localSheetId="12">#N/A</definedName>
    <definedName name="Summe10_5" localSheetId="11">#N/A</definedName>
    <definedName name="Summe10_5" localSheetId="14">#N/A</definedName>
    <definedName name="Summe10_5" localSheetId="16">#REF!</definedName>
    <definedName name="Summe10_5" localSheetId="4">#N/A</definedName>
    <definedName name="Summe10_5" localSheetId="6">#N/A</definedName>
    <definedName name="Summe10_5" localSheetId="7">#N/A</definedName>
    <definedName name="Summe10_5" localSheetId="10">#N/A</definedName>
    <definedName name="Summe10_5" localSheetId="9">#N/A</definedName>
    <definedName name="Summe10_5" localSheetId="0">#REF!</definedName>
    <definedName name="Summe10_5">#REF!</definedName>
    <definedName name="Summe10_6" localSheetId="13">#N/A</definedName>
    <definedName name="Summe10_6" localSheetId="15">#REF!</definedName>
    <definedName name="Summe10_6" localSheetId="3">#N/A</definedName>
    <definedName name="Summe10_6" localSheetId="5">#N/A</definedName>
    <definedName name="Summe10_6" localSheetId="8">#N/A</definedName>
    <definedName name="Summe10_6" localSheetId="12">#N/A</definedName>
    <definedName name="Summe10_6" localSheetId="11">#N/A</definedName>
    <definedName name="Summe10_6" localSheetId="14">#N/A</definedName>
    <definedName name="Summe10_6" localSheetId="16">#REF!</definedName>
    <definedName name="Summe10_6" localSheetId="4">#N/A</definedName>
    <definedName name="Summe10_6" localSheetId="6">#N/A</definedName>
    <definedName name="Summe10_6" localSheetId="7">#N/A</definedName>
    <definedName name="Summe10_6" localSheetId="10">#N/A</definedName>
    <definedName name="Summe10_6" localSheetId="9">#N/A</definedName>
    <definedName name="Summe10_6" localSheetId="0">#REF!</definedName>
    <definedName name="Summe10_6">#REF!</definedName>
    <definedName name="Summe10_7" localSheetId="13">#N/A</definedName>
    <definedName name="Summe10_7" localSheetId="15">#REF!</definedName>
    <definedName name="Summe10_7" localSheetId="3">#N/A</definedName>
    <definedName name="Summe10_7" localSheetId="5">#N/A</definedName>
    <definedName name="Summe10_7" localSheetId="8">#N/A</definedName>
    <definedName name="Summe10_7" localSheetId="12">#N/A</definedName>
    <definedName name="Summe10_7" localSheetId="11">#N/A</definedName>
    <definedName name="Summe10_7" localSheetId="14">#N/A</definedName>
    <definedName name="Summe10_7" localSheetId="16">#REF!</definedName>
    <definedName name="Summe10_7" localSheetId="4">#N/A</definedName>
    <definedName name="Summe10_7" localSheetId="6">#N/A</definedName>
    <definedName name="Summe10_7" localSheetId="7">#N/A</definedName>
    <definedName name="Summe10_7" localSheetId="10">#N/A</definedName>
    <definedName name="Summe10_7" localSheetId="9">#N/A</definedName>
    <definedName name="Summe10_7" localSheetId="0">#REF!</definedName>
    <definedName name="Summe10_7">#REF!</definedName>
    <definedName name="Summe10_8" localSheetId="13">#N/A</definedName>
    <definedName name="Summe10_8" localSheetId="15">#REF!</definedName>
    <definedName name="Summe10_8" localSheetId="3">#N/A</definedName>
    <definedName name="Summe10_8" localSheetId="5">#N/A</definedName>
    <definedName name="Summe10_8" localSheetId="8">#N/A</definedName>
    <definedName name="Summe10_8" localSheetId="12">#N/A</definedName>
    <definedName name="Summe10_8" localSheetId="11">#N/A</definedName>
    <definedName name="Summe10_8" localSheetId="14">#N/A</definedName>
    <definedName name="Summe10_8" localSheetId="16">#REF!</definedName>
    <definedName name="Summe10_8" localSheetId="4">#N/A</definedName>
    <definedName name="Summe10_8" localSheetId="6">#N/A</definedName>
    <definedName name="Summe10_8" localSheetId="7">#N/A</definedName>
    <definedName name="Summe10_8" localSheetId="10">#N/A</definedName>
    <definedName name="Summe10_8" localSheetId="9">#N/A</definedName>
    <definedName name="Summe10_8" localSheetId="0">#REF!</definedName>
    <definedName name="Summe10_8">#REF!</definedName>
    <definedName name="Summe10_9" localSheetId="13">#N/A</definedName>
    <definedName name="Summe10_9" localSheetId="15">#REF!</definedName>
    <definedName name="Summe10_9" localSheetId="3">#N/A</definedName>
    <definedName name="Summe10_9" localSheetId="5">#N/A</definedName>
    <definedName name="Summe10_9" localSheetId="8">#N/A</definedName>
    <definedName name="Summe10_9" localSheetId="12">#N/A</definedName>
    <definedName name="Summe10_9" localSheetId="11">#N/A</definedName>
    <definedName name="Summe10_9" localSheetId="14">#N/A</definedName>
    <definedName name="Summe10_9" localSheetId="16">#REF!</definedName>
    <definedName name="Summe10_9" localSheetId="4">#N/A</definedName>
    <definedName name="Summe10_9" localSheetId="6">#N/A</definedName>
    <definedName name="Summe10_9" localSheetId="7">#N/A</definedName>
    <definedName name="Summe10_9" localSheetId="10">#N/A</definedName>
    <definedName name="Summe10_9" localSheetId="9">#N/A</definedName>
    <definedName name="Summe10_9" localSheetId="0">#REF!</definedName>
    <definedName name="Summe10_9">#REF!</definedName>
    <definedName name="Summe11_1" localSheetId="13">#N/A</definedName>
    <definedName name="Summe11_1" localSheetId="15">#REF!</definedName>
    <definedName name="Summe11_1" localSheetId="3">#N/A</definedName>
    <definedName name="Summe11_1" localSheetId="5">#N/A</definedName>
    <definedName name="Summe11_1" localSheetId="8">#N/A</definedName>
    <definedName name="Summe11_1" localSheetId="12">#N/A</definedName>
    <definedName name="Summe11_1" localSheetId="11">#N/A</definedName>
    <definedName name="Summe11_1" localSheetId="14">#N/A</definedName>
    <definedName name="Summe11_1" localSheetId="16">#REF!</definedName>
    <definedName name="Summe11_1" localSheetId="4">#N/A</definedName>
    <definedName name="Summe11_1" localSheetId="6">#N/A</definedName>
    <definedName name="Summe11_1" localSheetId="7">#N/A</definedName>
    <definedName name="Summe11_1" localSheetId="10">#N/A</definedName>
    <definedName name="Summe11_1" localSheetId="9">#N/A</definedName>
    <definedName name="Summe11_1" localSheetId="0">#REF!</definedName>
    <definedName name="Summe11_1">#REF!</definedName>
    <definedName name="Summe11_10" localSheetId="13">#N/A</definedName>
    <definedName name="Summe11_10" localSheetId="15">#REF!</definedName>
    <definedName name="Summe11_10" localSheetId="3">#N/A</definedName>
    <definedName name="Summe11_10" localSheetId="5">#N/A</definedName>
    <definedName name="Summe11_10" localSheetId="8">#N/A</definedName>
    <definedName name="Summe11_10" localSheetId="12">#N/A</definedName>
    <definedName name="Summe11_10" localSheetId="11">#N/A</definedName>
    <definedName name="Summe11_10" localSheetId="14">#N/A</definedName>
    <definedName name="Summe11_10" localSheetId="16">#REF!</definedName>
    <definedName name="Summe11_10" localSheetId="4">#N/A</definedName>
    <definedName name="Summe11_10" localSheetId="6">#N/A</definedName>
    <definedName name="Summe11_10" localSheetId="7">#N/A</definedName>
    <definedName name="Summe11_10" localSheetId="10">#N/A</definedName>
    <definedName name="Summe11_10" localSheetId="9">#N/A</definedName>
    <definedName name="Summe11_10" localSheetId="0">#REF!</definedName>
    <definedName name="Summe11_10">#REF!</definedName>
    <definedName name="Summe11_11" localSheetId="13">#N/A</definedName>
    <definedName name="Summe11_11" localSheetId="15">#REF!</definedName>
    <definedName name="Summe11_11" localSheetId="3">#N/A</definedName>
    <definedName name="Summe11_11" localSheetId="5">#N/A</definedName>
    <definedName name="Summe11_11" localSheetId="8">#N/A</definedName>
    <definedName name="Summe11_11" localSheetId="12">#N/A</definedName>
    <definedName name="Summe11_11" localSheetId="11">#N/A</definedName>
    <definedName name="Summe11_11" localSheetId="14">#N/A</definedName>
    <definedName name="Summe11_11" localSheetId="16">#REF!</definedName>
    <definedName name="Summe11_11" localSheetId="4">#N/A</definedName>
    <definedName name="Summe11_11" localSheetId="6">#N/A</definedName>
    <definedName name="Summe11_11" localSheetId="7">#N/A</definedName>
    <definedName name="Summe11_11" localSheetId="10">#N/A</definedName>
    <definedName name="Summe11_11" localSheetId="9">#N/A</definedName>
    <definedName name="Summe11_11" localSheetId="0">#REF!</definedName>
    <definedName name="Summe11_11">#REF!</definedName>
    <definedName name="Summe11_2" localSheetId="13">#N/A</definedName>
    <definedName name="Summe11_2" localSheetId="15">#REF!</definedName>
    <definedName name="Summe11_2" localSheetId="3">#N/A</definedName>
    <definedName name="Summe11_2" localSheetId="5">#N/A</definedName>
    <definedName name="Summe11_2" localSheetId="8">#N/A</definedName>
    <definedName name="Summe11_2" localSheetId="12">#N/A</definedName>
    <definedName name="Summe11_2" localSheetId="11">#N/A</definedName>
    <definedName name="Summe11_2" localSheetId="14">#N/A</definedName>
    <definedName name="Summe11_2" localSheetId="16">#REF!</definedName>
    <definedName name="Summe11_2" localSheetId="4">#N/A</definedName>
    <definedName name="Summe11_2" localSheetId="6">#N/A</definedName>
    <definedName name="Summe11_2" localSheetId="7">#N/A</definedName>
    <definedName name="Summe11_2" localSheetId="10">#N/A</definedName>
    <definedName name="Summe11_2" localSheetId="9">#N/A</definedName>
    <definedName name="Summe11_2" localSheetId="0">#REF!</definedName>
    <definedName name="Summe11_2">#REF!</definedName>
    <definedName name="Summe11_3" localSheetId="13">#N/A</definedName>
    <definedName name="Summe11_3" localSheetId="15">#REF!</definedName>
    <definedName name="Summe11_3" localSheetId="3">#N/A</definedName>
    <definedName name="Summe11_3" localSheetId="5">#N/A</definedName>
    <definedName name="Summe11_3" localSheetId="8">#N/A</definedName>
    <definedName name="Summe11_3" localSheetId="12">#N/A</definedName>
    <definedName name="Summe11_3" localSheetId="11">#N/A</definedName>
    <definedName name="Summe11_3" localSheetId="14">#N/A</definedName>
    <definedName name="Summe11_3" localSheetId="16">#REF!</definedName>
    <definedName name="Summe11_3" localSheetId="4">#N/A</definedName>
    <definedName name="Summe11_3" localSheetId="6">#N/A</definedName>
    <definedName name="Summe11_3" localSheetId="7">#N/A</definedName>
    <definedName name="Summe11_3" localSheetId="10">#N/A</definedName>
    <definedName name="Summe11_3" localSheetId="9">#N/A</definedName>
    <definedName name="Summe11_3" localSheetId="0">#REF!</definedName>
    <definedName name="Summe11_3">#REF!</definedName>
    <definedName name="Summe11_4" localSheetId="13">#N/A</definedName>
    <definedName name="Summe11_4" localSheetId="15">#REF!</definedName>
    <definedName name="Summe11_4" localSheetId="3">#N/A</definedName>
    <definedName name="Summe11_4" localSheetId="5">#N/A</definedName>
    <definedName name="Summe11_4" localSheetId="8">#N/A</definedName>
    <definedName name="Summe11_4" localSheetId="12">#N/A</definedName>
    <definedName name="Summe11_4" localSheetId="11">#N/A</definedName>
    <definedName name="Summe11_4" localSheetId="14">#N/A</definedName>
    <definedName name="Summe11_4" localSheetId="16">#REF!</definedName>
    <definedName name="Summe11_4" localSheetId="4">#N/A</definedName>
    <definedName name="Summe11_4" localSheetId="6">#N/A</definedName>
    <definedName name="Summe11_4" localSheetId="7">#N/A</definedName>
    <definedName name="Summe11_4" localSheetId="10">#N/A</definedName>
    <definedName name="Summe11_4" localSheetId="9">#N/A</definedName>
    <definedName name="Summe11_4" localSheetId="0">#REF!</definedName>
    <definedName name="Summe11_4">#REF!</definedName>
    <definedName name="Summe11_5" localSheetId="13">#N/A</definedName>
    <definedName name="Summe11_5" localSheetId="15">#REF!</definedName>
    <definedName name="Summe11_5" localSheetId="3">#N/A</definedName>
    <definedName name="Summe11_5" localSheetId="5">#N/A</definedName>
    <definedName name="Summe11_5" localSheetId="8">#N/A</definedName>
    <definedName name="Summe11_5" localSheetId="12">#N/A</definedName>
    <definedName name="Summe11_5" localSheetId="11">#N/A</definedName>
    <definedName name="Summe11_5" localSheetId="14">#N/A</definedName>
    <definedName name="Summe11_5" localSheetId="16">#REF!</definedName>
    <definedName name="Summe11_5" localSheetId="4">#N/A</definedName>
    <definedName name="Summe11_5" localSheetId="6">#N/A</definedName>
    <definedName name="Summe11_5" localSheetId="7">#N/A</definedName>
    <definedName name="Summe11_5" localSheetId="10">#N/A</definedName>
    <definedName name="Summe11_5" localSheetId="9">#N/A</definedName>
    <definedName name="Summe11_5" localSheetId="0">#REF!</definedName>
    <definedName name="Summe11_5">#REF!</definedName>
    <definedName name="Summe11_6" localSheetId="13">#N/A</definedName>
    <definedName name="Summe11_6" localSheetId="15">#REF!</definedName>
    <definedName name="Summe11_6" localSheetId="3">#N/A</definedName>
    <definedName name="Summe11_6" localSheetId="5">#N/A</definedName>
    <definedName name="Summe11_6" localSheetId="8">#N/A</definedName>
    <definedName name="Summe11_6" localSheetId="12">#N/A</definedName>
    <definedName name="Summe11_6" localSheetId="11">#N/A</definedName>
    <definedName name="Summe11_6" localSheetId="14">#N/A</definedName>
    <definedName name="Summe11_6" localSheetId="16">#REF!</definedName>
    <definedName name="Summe11_6" localSheetId="4">#N/A</definedName>
    <definedName name="Summe11_6" localSheetId="6">#N/A</definedName>
    <definedName name="Summe11_6" localSheetId="7">#N/A</definedName>
    <definedName name="Summe11_6" localSheetId="10">#N/A</definedName>
    <definedName name="Summe11_6" localSheetId="9">#N/A</definedName>
    <definedName name="Summe11_6" localSheetId="0">#REF!</definedName>
    <definedName name="Summe11_6">#REF!</definedName>
    <definedName name="Summe11_7" localSheetId="13">#N/A</definedName>
    <definedName name="Summe11_7" localSheetId="15">#REF!</definedName>
    <definedName name="Summe11_7" localSheetId="3">#N/A</definedName>
    <definedName name="Summe11_7" localSheetId="5">#N/A</definedName>
    <definedName name="Summe11_7" localSheetId="8">#N/A</definedName>
    <definedName name="Summe11_7" localSheetId="12">#N/A</definedName>
    <definedName name="Summe11_7" localSheetId="11">#N/A</definedName>
    <definedName name="Summe11_7" localSheetId="14">#N/A</definedName>
    <definedName name="Summe11_7" localSheetId="16">#REF!</definedName>
    <definedName name="Summe11_7" localSheetId="4">#N/A</definedName>
    <definedName name="Summe11_7" localSheetId="6">#N/A</definedName>
    <definedName name="Summe11_7" localSheetId="7">#N/A</definedName>
    <definedName name="Summe11_7" localSheetId="10">#N/A</definedName>
    <definedName name="Summe11_7" localSheetId="9">#N/A</definedName>
    <definedName name="Summe11_7" localSheetId="0">#REF!</definedName>
    <definedName name="Summe11_7">#REF!</definedName>
    <definedName name="Summe11_8" localSheetId="13">#N/A</definedName>
    <definedName name="Summe11_8" localSheetId="15">#REF!</definedName>
    <definedName name="Summe11_8" localSheetId="3">#N/A</definedName>
    <definedName name="Summe11_8" localSheetId="5">#N/A</definedName>
    <definedName name="Summe11_8" localSheetId="8">#N/A</definedName>
    <definedName name="Summe11_8" localSheetId="12">#N/A</definedName>
    <definedName name="Summe11_8" localSheetId="11">#N/A</definedName>
    <definedName name="Summe11_8" localSheetId="14">#N/A</definedName>
    <definedName name="Summe11_8" localSheetId="16">#REF!</definedName>
    <definedName name="Summe11_8" localSheetId="4">#N/A</definedName>
    <definedName name="Summe11_8" localSheetId="6">#N/A</definedName>
    <definedName name="Summe11_8" localSheetId="7">#N/A</definedName>
    <definedName name="Summe11_8" localSheetId="10">#N/A</definedName>
    <definedName name="Summe11_8" localSheetId="9">#N/A</definedName>
    <definedName name="Summe11_8" localSheetId="0">#REF!</definedName>
    <definedName name="Summe11_8">#REF!</definedName>
    <definedName name="Summe11_9" localSheetId="13">#N/A</definedName>
    <definedName name="Summe11_9" localSheetId="15">#REF!</definedName>
    <definedName name="Summe11_9" localSheetId="3">#N/A</definedName>
    <definedName name="Summe11_9" localSheetId="5">#N/A</definedName>
    <definedName name="Summe11_9" localSheetId="8">#N/A</definedName>
    <definedName name="Summe11_9" localSheetId="12">#N/A</definedName>
    <definedName name="Summe11_9" localSheetId="11">#N/A</definedName>
    <definedName name="Summe11_9" localSheetId="14">#N/A</definedName>
    <definedName name="Summe11_9" localSheetId="16">#REF!</definedName>
    <definedName name="Summe11_9" localSheetId="4">#N/A</definedName>
    <definedName name="Summe11_9" localSheetId="6">#N/A</definedName>
    <definedName name="Summe11_9" localSheetId="7">#N/A</definedName>
    <definedName name="Summe11_9" localSheetId="10">#N/A</definedName>
    <definedName name="Summe11_9" localSheetId="9">#N/A</definedName>
    <definedName name="Summe11_9" localSheetId="0">#REF!</definedName>
    <definedName name="Summe11_9">#REF!</definedName>
    <definedName name="Summe2_1">"#ref!"</definedName>
    <definedName name="Summe2_10">"#ref!"</definedName>
    <definedName name="Summe2_11">"#ref!"</definedName>
    <definedName name="Summe2_2">"#ref!"</definedName>
    <definedName name="Summe2_3">"#ref!"</definedName>
    <definedName name="Summe2_4">"#ref!"</definedName>
    <definedName name="Summe2_5">"#ref!"</definedName>
    <definedName name="Summe2_6">"#ref!"</definedName>
    <definedName name="Summe2_7">"#ref!"</definedName>
    <definedName name="Summe2_8">"#ref!"</definedName>
    <definedName name="Summe2_9">"#ref!"</definedName>
    <definedName name="Summe3_1" localSheetId="13">#N/A</definedName>
    <definedName name="Summe3_1" localSheetId="15">#REF!</definedName>
    <definedName name="Summe3_1" localSheetId="3">#N/A</definedName>
    <definedName name="Summe3_1" localSheetId="5">#N/A</definedName>
    <definedName name="Summe3_1" localSheetId="8">#N/A</definedName>
    <definedName name="Summe3_1" localSheetId="12">#N/A</definedName>
    <definedName name="Summe3_1" localSheetId="11">#N/A</definedName>
    <definedName name="Summe3_1" localSheetId="14">#N/A</definedName>
    <definedName name="Summe3_1" localSheetId="16">#REF!</definedName>
    <definedName name="Summe3_1" localSheetId="4">#N/A</definedName>
    <definedName name="Summe3_1" localSheetId="6">#N/A</definedName>
    <definedName name="Summe3_1" localSheetId="7">#N/A</definedName>
    <definedName name="Summe3_1" localSheetId="10">#N/A</definedName>
    <definedName name="Summe3_1" localSheetId="9">#N/A</definedName>
    <definedName name="Summe3_1" localSheetId="0">#REF!</definedName>
    <definedName name="Summe3_1">#REF!</definedName>
    <definedName name="Summe3_10" localSheetId="13">#N/A</definedName>
    <definedName name="Summe3_10" localSheetId="15">#REF!</definedName>
    <definedName name="Summe3_10" localSheetId="3">#N/A</definedName>
    <definedName name="Summe3_10" localSheetId="5">#N/A</definedName>
    <definedName name="Summe3_10" localSheetId="8">#N/A</definedName>
    <definedName name="Summe3_10" localSheetId="12">#N/A</definedName>
    <definedName name="Summe3_10" localSheetId="11">#N/A</definedName>
    <definedName name="Summe3_10" localSheetId="14">#N/A</definedName>
    <definedName name="Summe3_10" localSheetId="16">#REF!</definedName>
    <definedName name="Summe3_10" localSheetId="4">#N/A</definedName>
    <definedName name="Summe3_10" localSheetId="6">#N/A</definedName>
    <definedName name="Summe3_10" localSheetId="7">#N/A</definedName>
    <definedName name="Summe3_10" localSheetId="10">#N/A</definedName>
    <definedName name="Summe3_10" localSheetId="9">#N/A</definedName>
    <definedName name="Summe3_10" localSheetId="0">#REF!</definedName>
    <definedName name="Summe3_10">#REF!</definedName>
    <definedName name="Summe3_11" localSheetId="13">#N/A</definedName>
    <definedName name="Summe3_11" localSheetId="15">#REF!</definedName>
    <definedName name="Summe3_11" localSheetId="3">#N/A</definedName>
    <definedName name="Summe3_11" localSheetId="5">#N/A</definedName>
    <definedName name="Summe3_11" localSheetId="8">#N/A</definedName>
    <definedName name="Summe3_11" localSheetId="12">#N/A</definedName>
    <definedName name="Summe3_11" localSheetId="11">#N/A</definedName>
    <definedName name="Summe3_11" localSheetId="14">#N/A</definedName>
    <definedName name="Summe3_11" localSheetId="16">#REF!</definedName>
    <definedName name="Summe3_11" localSheetId="4">#N/A</definedName>
    <definedName name="Summe3_11" localSheetId="6">#N/A</definedName>
    <definedName name="Summe3_11" localSheetId="7">#N/A</definedName>
    <definedName name="Summe3_11" localSheetId="10">#N/A</definedName>
    <definedName name="Summe3_11" localSheetId="9">#N/A</definedName>
    <definedName name="Summe3_11" localSheetId="0">#REF!</definedName>
    <definedName name="Summe3_11">#REF!</definedName>
    <definedName name="Summe3_2" localSheetId="13">#N/A</definedName>
    <definedName name="Summe3_2" localSheetId="15">#REF!</definedName>
    <definedName name="Summe3_2" localSheetId="3">#N/A</definedName>
    <definedName name="Summe3_2" localSheetId="5">#N/A</definedName>
    <definedName name="Summe3_2" localSheetId="8">#N/A</definedName>
    <definedName name="Summe3_2" localSheetId="12">#N/A</definedName>
    <definedName name="Summe3_2" localSheetId="11">#N/A</definedName>
    <definedName name="Summe3_2" localSheetId="14">#N/A</definedName>
    <definedName name="Summe3_2" localSheetId="16">#REF!</definedName>
    <definedName name="Summe3_2" localSheetId="4">#N/A</definedName>
    <definedName name="Summe3_2" localSheetId="6">#N/A</definedName>
    <definedName name="Summe3_2" localSheetId="7">#N/A</definedName>
    <definedName name="Summe3_2" localSheetId="10">#N/A</definedName>
    <definedName name="Summe3_2" localSheetId="9">#N/A</definedName>
    <definedName name="Summe3_2" localSheetId="0">#REF!</definedName>
    <definedName name="Summe3_2">#REF!</definedName>
    <definedName name="Summe3_3" localSheetId="13">#N/A</definedName>
    <definedName name="Summe3_3" localSheetId="15">#REF!</definedName>
    <definedName name="Summe3_3" localSheetId="3">#N/A</definedName>
    <definedName name="Summe3_3" localSheetId="5">#N/A</definedName>
    <definedName name="Summe3_3" localSheetId="8">#N/A</definedName>
    <definedName name="Summe3_3" localSheetId="12">#N/A</definedName>
    <definedName name="Summe3_3" localSheetId="11">#N/A</definedName>
    <definedName name="Summe3_3" localSheetId="14">#N/A</definedName>
    <definedName name="Summe3_3" localSheetId="16">#REF!</definedName>
    <definedName name="Summe3_3" localSheetId="4">#N/A</definedName>
    <definedName name="Summe3_3" localSheetId="6">#N/A</definedName>
    <definedName name="Summe3_3" localSheetId="7">#N/A</definedName>
    <definedName name="Summe3_3" localSheetId="10">#N/A</definedName>
    <definedName name="Summe3_3" localSheetId="9">#N/A</definedName>
    <definedName name="Summe3_3" localSheetId="0">#REF!</definedName>
    <definedName name="Summe3_3">#REF!</definedName>
    <definedName name="Summe3_4" localSheetId="13">#N/A</definedName>
    <definedName name="Summe3_4" localSheetId="15">#REF!</definedName>
    <definedName name="Summe3_4" localSheetId="3">#N/A</definedName>
    <definedName name="Summe3_4" localSheetId="5">#N/A</definedName>
    <definedName name="Summe3_4" localSheetId="8">#N/A</definedName>
    <definedName name="Summe3_4" localSheetId="12">#N/A</definedName>
    <definedName name="Summe3_4" localSheetId="11">#N/A</definedName>
    <definedName name="Summe3_4" localSheetId="14">#N/A</definedName>
    <definedName name="Summe3_4" localSheetId="16">#REF!</definedName>
    <definedName name="Summe3_4" localSheetId="4">#N/A</definedName>
    <definedName name="Summe3_4" localSheetId="6">#N/A</definedName>
    <definedName name="Summe3_4" localSheetId="7">#N/A</definedName>
    <definedName name="Summe3_4" localSheetId="10">#N/A</definedName>
    <definedName name="Summe3_4" localSheetId="9">#N/A</definedName>
    <definedName name="Summe3_4" localSheetId="0">#REF!</definedName>
    <definedName name="Summe3_4">#REF!</definedName>
    <definedName name="Summe3_5" localSheetId="13">#N/A</definedName>
    <definedName name="Summe3_5" localSheetId="15">#REF!</definedName>
    <definedName name="Summe3_5" localSheetId="3">#N/A</definedName>
    <definedName name="Summe3_5" localSheetId="5">#N/A</definedName>
    <definedName name="Summe3_5" localSheetId="8">#N/A</definedName>
    <definedName name="Summe3_5" localSheetId="12">#N/A</definedName>
    <definedName name="Summe3_5" localSheetId="11">#N/A</definedName>
    <definedName name="Summe3_5" localSheetId="14">#N/A</definedName>
    <definedName name="Summe3_5" localSheetId="16">#REF!</definedName>
    <definedName name="Summe3_5" localSheetId="4">#N/A</definedName>
    <definedName name="Summe3_5" localSheetId="6">#N/A</definedName>
    <definedName name="Summe3_5" localSheetId="7">#N/A</definedName>
    <definedName name="Summe3_5" localSheetId="10">#N/A</definedName>
    <definedName name="Summe3_5" localSheetId="9">#N/A</definedName>
    <definedName name="Summe3_5" localSheetId="0">#REF!</definedName>
    <definedName name="Summe3_5">#REF!</definedName>
    <definedName name="Summe3_6" localSheetId="13">#N/A</definedName>
    <definedName name="Summe3_6" localSheetId="15">#REF!</definedName>
    <definedName name="Summe3_6" localSheetId="3">#N/A</definedName>
    <definedName name="Summe3_6" localSheetId="5">#N/A</definedName>
    <definedName name="Summe3_6" localSheetId="8">#N/A</definedName>
    <definedName name="Summe3_6" localSheetId="12">#N/A</definedName>
    <definedName name="Summe3_6" localSheetId="11">#N/A</definedName>
    <definedName name="Summe3_6" localSheetId="14">#N/A</definedName>
    <definedName name="Summe3_6" localSheetId="16">#REF!</definedName>
    <definedName name="Summe3_6" localSheetId="4">#N/A</definedName>
    <definedName name="Summe3_6" localSheetId="6">#N/A</definedName>
    <definedName name="Summe3_6" localSheetId="7">#N/A</definedName>
    <definedName name="Summe3_6" localSheetId="10">#N/A</definedName>
    <definedName name="Summe3_6" localSheetId="9">#N/A</definedName>
    <definedName name="Summe3_6" localSheetId="0">#REF!</definedName>
    <definedName name="Summe3_6">#REF!</definedName>
    <definedName name="Summe3_7" localSheetId="13">#N/A</definedName>
    <definedName name="Summe3_7" localSheetId="15">#REF!</definedName>
    <definedName name="Summe3_7" localSheetId="3">#N/A</definedName>
    <definedName name="Summe3_7" localSheetId="5">#N/A</definedName>
    <definedName name="Summe3_7" localSheetId="8">#N/A</definedName>
    <definedName name="Summe3_7" localSheetId="12">#N/A</definedName>
    <definedName name="Summe3_7" localSheetId="11">#N/A</definedName>
    <definedName name="Summe3_7" localSheetId="14">#N/A</definedName>
    <definedName name="Summe3_7" localSheetId="16">#REF!</definedName>
    <definedName name="Summe3_7" localSheetId="4">#N/A</definedName>
    <definedName name="Summe3_7" localSheetId="6">#N/A</definedName>
    <definedName name="Summe3_7" localSheetId="7">#N/A</definedName>
    <definedName name="Summe3_7" localSheetId="10">#N/A</definedName>
    <definedName name="Summe3_7" localSheetId="9">#N/A</definedName>
    <definedName name="Summe3_7" localSheetId="0">#REF!</definedName>
    <definedName name="Summe3_7">#REF!</definedName>
    <definedName name="Summe3_8" localSheetId="13">#N/A</definedName>
    <definedName name="Summe3_8" localSheetId="15">#REF!</definedName>
    <definedName name="Summe3_8" localSheetId="3">#N/A</definedName>
    <definedName name="Summe3_8" localSheetId="5">#N/A</definedName>
    <definedName name="Summe3_8" localSheetId="8">#N/A</definedName>
    <definedName name="Summe3_8" localSheetId="12">#N/A</definedName>
    <definedName name="Summe3_8" localSheetId="11">#N/A</definedName>
    <definedName name="Summe3_8" localSheetId="14">#N/A</definedName>
    <definedName name="Summe3_8" localSheetId="16">#REF!</definedName>
    <definedName name="Summe3_8" localSheetId="4">#N/A</definedName>
    <definedName name="Summe3_8" localSheetId="6">#N/A</definedName>
    <definedName name="Summe3_8" localSheetId="7">#N/A</definedName>
    <definedName name="Summe3_8" localSheetId="10">#N/A</definedName>
    <definedName name="Summe3_8" localSheetId="9">#N/A</definedName>
    <definedName name="Summe3_8" localSheetId="0">#REF!</definedName>
    <definedName name="Summe3_8">#REF!</definedName>
    <definedName name="Summe3_9" localSheetId="13">#N/A</definedName>
    <definedName name="Summe3_9" localSheetId="15">#REF!</definedName>
    <definedName name="Summe3_9" localSheetId="3">#N/A</definedName>
    <definedName name="Summe3_9" localSheetId="5">#N/A</definedName>
    <definedName name="Summe3_9" localSheetId="8">#N/A</definedName>
    <definedName name="Summe3_9" localSheetId="12">#N/A</definedName>
    <definedName name="Summe3_9" localSheetId="11">#N/A</definedName>
    <definedName name="Summe3_9" localSheetId="14">#N/A</definedName>
    <definedName name="Summe3_9" localSheetId="16">#REF!</definedName>
    <definedName name="Summe3_9" localSheetId="4">#N/A</definedName>
    <definedName name="Summe3_9" localSheetId="6">#N/A</definedName>
    <definedName name="Summe3_9" localSheetId="7">#N/A</definedName>
    <definedName name="Summe3_9" localSheetId="10">#N/A</definedName>
    <definedName name="Summe3_9" localSheetId="9">#N/A</definedName>
    <definedName name="Summe3_9" localSheetId="0">#REF!</definedName>
    <definedName name="Summe3_9">#REF!</definedName>
    <definedName name="Summe4_1" localSheetId="13">#N/A</definedName>
    <definedName name="Summe4_1" localSheetId="15">#REF!</definedName>
    <definedName name="Summe4_1" localSheetId="3">#N/A</definedName>
    <definedName name="Summe4_1" localSheetId="5">#N/A</definedName>
    <definedName name="Summe4_1" localSheetId="8">#N/A</definedName>
    <definedName name="Summe4_1" localSheetId="12">#N/A</definedName>
    <definedName name="Summe4_1" localSheetId="11">#N/A</definedName>
    <definedName name="Summe4_1" localSheetId="14">#N/A</definedName>
    <definedName name="Summe4_1" localSheetId="16">#REF!</definedName>
    <definedName name="Summe4_1" localSheetId="4">#N/A</definedName>
    <definedName name="Summe4_1" localSheetId="6">#N/A</definedName>
    <definedName name="Summe4_1" localSheetId="7">#N/A</definedName>
    <definedName name="Summe4_1" localSheetId="10">#N/A</definedName>
    <definedName name="Summe4_1" localSheetId="9">#N/A</definedName>
    <definedName name="Summe4_1" localSheetId="0">#REF!</definedName>
    <definedName name="Summe4_1">#REF!</definedName>
    <definedName name="Summe4_10" localSheetId="13">#N/A</definedName>
    <definedName name="Summe4_10" localSheetId="15">#REF!</definedName>
    <definedName name="Summe4_10" localSheetId="3">#N/A</definedName>
    <definedName name="Summe4_10" localSheetId="5">#N/A</definedName>
    <definedName name="Summe4_10" localSheetId="8">#N/A</definedName>
    <definedName name="Summe4_10" localSheetId="12">#N/A</definedName>
    <definedName name="Summe4_10" localSheetId="11">#N/A</definedName>
    <definedName name="Summe4_10" localSheetId="14">#N/A</definedName>
    <definedName name="Summe4_10" localSheetId="16">#REF!</definedName>
    <definedName name="Summe4_10" localSheetId="4">#N/A</definedName>
    <definedName name="Summe4_10" localSheetId="6">#N/A</definedName>
    <definedName name="Summe4_10" localSheetId="7">#N/A</definedName>
    <definedName name="Summe4_10" localSheetId="10">#N/A</definedName>
    <definedName name="Summe4_10" localSheetId="9">#N/A</definedName>
    <definedName name="Summe4_10" localSheetId="0">#REF!</definedName>
    <definedName name="Summe4_10">#REF!</definedName>
    <definedName name="Summe4_11" localSheetId="13">#N/A</definedName>
    <definedName name="Summe4_11" localSheetId="15">#REF!</definedName>
    <definedName name="Summe4_11" localSheetId="3">#N/A</definedName>
    <definedName name="Summe4_11" localSheetId="5">#N/A</definedName>
    <definedName name="Summe4_11" localSheetId="8">#N/A</definedName>
    <definedName name="Summe4_11" localSheetId="12">#N/A</definedName>
    <definedName name="Summe4_11" localSheetId="11">#N/A</definedName>
    <definedName name="Summe4_11" localSheetId="14">#N/A</definedName>
    <definedName name="Summe4_11" localSheetId="16">#REF!</definedName>
    <definedName name="Summe4_11" localSheetId="4">#N/A</definedName>
    <definedName name="Summe4_11" localSheetId="6">#N/A</definedName>
    <definedName name="Summe4_11" localSheetId="7">#N/A</definedName>
    <definedName name="Summe4_11" localSheetId="10">#N/A</definedName>
    <definedName name="Summe4_11" localSheetId="9">#N/A</definedName>
    <definedName name="Summe4_11" localSheetId="0">#REF!</definedName>
    <definedName name="Summe4_11">#REF!</definedName>
    <definedName name="Summe4_2" localSheetId="13">#N/A</definedName>
    <definedName name="Summe4_2" localSheetId="15">#REF!</definedName>
    <definedName name="Summe4_2" localSheetId="3">#N/A</definedName>
    <definedName name="Summe4_2" localSheetId="5">#N/A</definedName>
    <definedName name="Summe4_2" localSheetId="8">#N/A</definedName>
    <definedName name="Summe4_2" localSheetId="12">#N/A</definedName>
    <definedName name="Summe4_2" localSheetId="11">#N/A</definedName>
    <definedName name="Summe4_2" localSheetId="14">#N/A</definedName>
    <definedName name="Summe4_2" localSheetId="16">#REF!</definedName>
    <definedName name="Summe4_2" localSheetId="4">#N/A</definedName>
    <definedName name="Summe4_2" localSheetId="6">#N/A</definedName>
    <definedName name="Summe4_2" localSheetId="7">#N/A</definedName>
    <definedName name="Summe4_2" localSheetId="10">#N/A</definedName>
    <definedName name="Summe4_2" localSheetId="9">#N/A</definedName>
    <definedName name="Summe4_2" localSheetId="0">#REF!</definedName>
    <definedName name="Summe4_2">#REF!</definedName>
    <definedName name="Summe4_3" localSheetId="13">#N/A</definedName>
    <definedName name="Summe4_3" localSheetId="15">#REF!</definedName>
    <definedName name="Summe4_3" localSheetId="3">#N/A</definedName>
    <definedName name="Summe4_3" localSheetId="5">#N/A</definedName>
    <definedName name="Summe4_3" localSheetId="8">#N/A</definedName>
    <definedName name="Summe4_3" localSheetId="12">#N/A</definedName>
    <definedName name="Summe4_3" localSheetId="11">#N/A</definedName>
    <definedName name="Summe4_3" localSheetId="14">#N/A</definedName>
    <definedName name="Summe4_3" localSheetId="16">#REF!</definedName>
    <definedName name="Summe4_3" localSheetId="4">#N/A</definedName>
    <definedName name="Summe4_3" localSheetId="6">#N/A</definedName>
    <definedName name="Summe4_3" localSheetId="7">#N/A</definedName>
    <definedName name="Summe4_3" localSheetId="10">#N/A</definedName>
    <definedName name="Summe4_3" localSheetId="9">#N/A</definedName>
    <definedName name="Summe4_3" localSheetId="0">#REF!</definedName>
    <definedName name="Summe4_3">#REF!</definedName>
    <definedName name="Summe4_4" localSheetId="13">#N/A</definedName>
    <definedName name="Summe4_4" localSheetId="15">#REF!</definedName>
    <definedName name="Summe4_4" localSheetId="3">#N/A</definedName>
    <definedName name="Summe4_4" localSheetId="5">#N/A</definedName>
    <definedName name="Summe4_4" localSheetId="8">#N/A</definedName>
    <definedName name="Summe4_4" localSheetId="12">#N/A</definedName>
    <definedName name="Summe4_4" localSheetId="11">#N/A</definedName>
    <definedName name="Summe4_4" localSheetId="14">#N/A</definedName>
    <definedName name="Summe4_4" localSheetId="16">#REF!</definedName>
    <definedName name="Summe4_4" localSheetId="4">#N/A</definedName>
    <definedName name="Summe4_4" localSheetId="6">#N/A</definedName>
    <definedName name="Summe4_4" localSheetId="7">#N/A</definedName>
    <definedName name="Summe4_4" localSheetId="10">#N/A</definedName>
    <definedName name="Summe4_4" localSheetId="9">#N/A</definedName>
    <definedName name="Summe4_4" localSheetId="0">#REF!</definedName>
    <definedName name="Summe4_4">#REF!</definedName>
    <definedName name="Summe4_5" localSheetId="13">#N/A</definedName>
    <definedName name="Summe4_5" localSheetId="15">#REF!</definedName>
    <definedName name="Summe4_5" localSheetId="3">#N/A</definedName>
    <definedName name="Summe4_5" localSheetId="5">#N/A</definedName>
    <definedName name="Summe4_5" localSheetId="8">#N/A</definedName>
    <definedName name="Summe4_5" localSheetId="12">#N/A</definedName>
    <definedName name="Summe4_5" localSheetId="11">#N/A</definedName>
    <definedName name="Summe4_5" localSheetId="14">#N/A</definedName>
    <definedName name="Summe4_5" localSheetId="16">#REF!</definedName>
    <definedName name="Summe4_5" localSheetId="4">#N/A</definedName>
    <definedName name="Summe4_5" localSheetId="6">#N/A</definedName>
    <definedName name="Summe4_5" localSheetId="7">#N/A</definedName>
    <definedName name="Summe4_5" localSheetId="10">#N/A</definedName>
    <definedName name="Summe4_5" localSheetId="9">#N/A</definedName>
    <definedName name="Summe4_5" localSheetId="0">#REF!</definedName>
    <definedName name="Summe4_5">#REF!</definedName>
    <definedName name="Summe4_6" localSheetId="13">#N/A</definedName>
    <definedName name="Summe4_6" localSheetId="15">#REF!</definedName>
    <definedName name="Summe4_6" localSheetId="3">#N/A</definedName>
    <definedName name="Summe4_6" localSheetId="5">#N/A</definedName>
    <definedName name="Summe4_6" localSheetId="8">#N/A</definedName>
    <definedName name="Summe4_6" localSheetId="12">#N/A</definedName>
    <definedName name="Summe4_6" localSheetId="11">#N/A</definedName>
    <definedName name="Summe4_6" localSheetId="14">#N/A</definedName>
    <definedName name="Summe4_6" localSheetId="16">#REF!</definedName>
    <definedName name="Summe4_6" localSheetId="4">#N/A</definedName>
    <definedName name="Summe4_6" localSheetId="6">#N/A</definedName>
    <definedName name="Summe4_6" localSheetId="7">#N/A</definedName>
    <definedName name="Summe4_6" localSheetId="10">#N/A</definedName>
    <definedName name="Summe4_6" localSheetId="9">#N/A</definedName>
    <definedName name="Summe4_6" localSheetId="0">#REF!</definedName>
    <definedName name="Summe4_6">#REF!</definedName>
    <definedName name="Summe4_7" localSheetId="13">#N/A</definedName>
    <definedName name="Summe4_7" localSheetId="15">#REF!</definedName>
    <definedName name="Summe4_7" localSheetId="3">#N/A</definedName>
    <definedName name="Summe4_7" localSheetId="5">#N/A</definedName>
    <definedName name="Summe4_7" localSheetId="8">#N/A</definedName>
    <definedName name="Summe4_7" localSheetId="12">#N/A</definedName>
    <definedName name="Summe4_7" localSheetId="11">#N/A</definedName>
    <definedName name="Summe4_7" localSheetId="14">#N/A</definedName>
    <definedName name="Summe4_7" localSheetId="16">#REF!</definedName>
    <definedName name="Summe4_7" localSheetId="4">#N/A</definedName>
    <definedName name="Summe4_7" localSheetId="6">#N/A</definedName>
    <definedName name="Summe4_7" localSheetId="7">#N/A</definedName>
    <definedName name="Summe4_7" localSheetId="10">#N/A</definedName>
    <definedName name="Summe4_7" localSheetId="9">#N/A</definedName>
    <definedName name="Summe4_7" localSheetId="0">#REF!</definedName>
    <definedName name="Summe4_7">#REF!</definedName>
    <definedName name="Summe4_8" localSheetId="13">#N/A</definedName>
    <definedName name="Summe4_8" localSheetId="15">#REF!</definedName>
    <definedName name="Summe4_8" localSheetId="3">#N/A</definedName>
    <definedName name="Summe4_8" localSheetId="5">#N/A</definedName>
    <definedName name="Summe4_8" localSheetId="8">#N/A</definedName>
    <definedName name="Summe4_8" localSheetId="12">#N/A</definedName>
    <definedName name="Summe4_8" localSheetId="11">#N/A</definedName>
    <definedName name="Summe4_8" localSheetId="14">#N/A</definedName>
    <definedName name="Summe4_8" localSheetId="16">#REF!</definedName>
    <definedName name="Summe4_8" localSheetId="4">#N/A</definedName>
    <definedName name="Summe4_8" localSheetId="6">#N/A</definedName>
    <definedName name="Summe4_8" localSheetId="7">#N/A</definedName>
    <definedName name="Summe4_8" localSheetId="10">#N/A</definedName>
    <definedName name="Summe4_8" localSheetId="9">#N/A</definedName>
    <definedName name="Summe4_8" localSheetId="0">#REF!</definedName>
    <definedName name="Summe4_8">#REF!</definedName>
    <definedName name="Summe4_9" localSheetId="13">#N/A</definedName>
    <definedName name="Summe4_9" localSheetId="15">#REF!</definedName>
    <definedName name="Summe4_9" localSheetId="3">#N/A</definedName>
    <definedName name="Summe4_9" localSheetId="5">#N/A</definedName>
    <definedName name="Summe4_9" localSheetId="8">#N/A</definedName>
    <definedName name="Summe4_9" localSheetId="12">#N/A</definedName>
    <definedName name="Summe4_9" localSheetId="11">#N/A</definedName>
    <definedName name="Summe4_9" localSheetId="14">#N/A</definedName>
    <definedName name="Summe4_9" localSheetId="16">#REF!</definedName>
    <definedName name="Summe4_9" localSheetId="4">#N/A</definedName>
    <definedName name="Summe4_9" localSheetId="6">#N/A</definedName>
    <definedName name="Summe4_9" localSheetId="7">#N/A</definedName>
    <definedName name="Summe4_9" localSheetId="10">#N/A</definedName>
    <definedName name="Summe4_9" localSheetId="9">#N/A</definedName>
    <definedName name="Summe4_9" localSheetId="0">#REF!</definedName>
    <definedName name="Summe4_9">#REF!</definedName>
    <definedName name="Summe5_1" localSheetId="13">#N/A</definedName>
    <definedName name="Summe5_1" localSheetId="15">#REF!</definedName>
    <definedName name="Summe5_1" localSheetId="3">#N/A</definedName>
    <definedName name="Summe5_1" localSheetId="5">#N/A</definedName>
    <definedName name="Summe5_1" localSheetId="8">#N/A</definedName>
    <definedName name="Summe5_1" localSheetId="12">#N/A</definedName>
    <definedName name="Summe5_1" localSheetId="11">#N/A</definedName>
    <definedName name="Summe5_1" localSheetId="14">#N/A</definedName>
    <definedName name="Summe5_1" localSheetId="16">#REF!</definedName>
    <definedName name="Summe5_1" localSheetId="4">#N/A</definedName>
    <definedName name="Summe5_1" localSheetId="6">#N/A</definedName>
    <definedName name="Summe5_1" localSheetId="7">#N/A</definedName>
    <definedName name="Summe5_1" localSheetId="10">#N/A</definedName>
    <definedName name="Summe5_1" localSheetId="9">#N/A</definedName>
    <definedName name="Summe5_1" localSheetId="0">#REF!</definedName>
    <definedName name="Summe5_1">#REF!</definedName>
    <definedName name="Summe5_10" localSheetId="13">#N/A</definedName>
    <definedName name="Summe5_10" localSheetId="15">#REF!</definedName>
    <definedName name="Summe5_10" localSheetId="3">#N/A</definedName>
    <definedName name="Summe5_10" localSheetId="5">#N/A</definedName>
    <definedName name="Summe5_10" localSheetId="8">#N/A</definedName>
    <definedName name="Summe5_10" localSheetId="12">#N/A</definedName>
    <definedName name="Summe5_10" localSheetId="11">#N/A</definedName>
    <definedName name="Summe5_10" localSheetId="14">#N/A</definedName>
    <definedName name="Summe5_10" localSheetId="16">#REF!</definedName>
    <definedName name="Summe5_10" localSheetId="4">#N/A</definedName>
    <definedName name="Summe5_10" localSheetId="6">#N/A</definedName>
    <definedName name="Summe5_10" localSheetId="7">#N/A</definedName>
    <definedName name="Summe5_10" localSheetId="10">#N/A</definedName>
    <definedName name="Summe5_10" localSheetId="9">#N/A</definedName>
    <definedName name="Summe5_10" localSheetId="0">#REF!</definedName>
    <definedName name="Summe5_10">#REF!</definedName>
    <definedName name="Summe5_11" localSheetId="13">#N/A</definedName>
    <definedName name="Summe5_11" localSheetId="15">#REF!</definedName>
    <definedName name="Summe5_11" localSheetId="3">#N/A</definedName>
    <definedName name="Summe5_11" localSheetId="5">#N/A</definedName>
    <definedName name="Summe5_11" localSheetId="8">#N/A</definedName>
    <definedName name="Summe5_11" localSheetId="12">#N/A</definedName>
    <definedName name="Summe5_11" localSheetId="11">#N/A</definedName>
    <definedName name="Summe5_11" localSheetId="14">#N/A</definedName>
    <definedName name="Summe5_11" localSheetId="16">#REF!</definedName>
    <definedName name="Summe5_11" localSheetId="4">#N/A</definedName>
    <definedName name="Summe5_11" localSheetId="6">#N/A</definedName>
    <definedName name="Summe5_11" localSheetId="7">#N/A</definedName>
    <definedName name="Summe5_11" localSheetId="10">#N/A</definedName>
    <definedName name="Summe5_11" localSheetId="9">#N/A</definedName>
    <definedName name="Summe5_11" localSheetId="0">#REF!</definedName>
    <definedName name="Summe5_11">#REF!</definedName>
    <definedName name="Summe5_2" localSheetId="13">#N/A</definedName>
    <definedName name="Summe5_2" localSheetId="15">#REF!</definedName>
    <definedName name="Summe5_2" localSheetId="3">#N/A</definedName>
    <definedName name="Summe5_2" localSheetId="5">#N/A</definedName>
    <definedName name="Summe5_2" localSheetId="8">#N/A</definedName>
    <definedName name="Summe5_2" localSheetId="12">#N/A</definedName>
    <definedName name="Summe5_2" localSheetId="11">#N/A</definedName>
    <definedName name="Summe5_2" localSheetId="14">#N/A</definedName>
    <definedName name="Summe5_2" localSheetId="16">#REF!</definedName>
    <definedName name="Summe5_2" localSheetId="4">#N/A</definedName>
    <definedName name="Summe5_2" localSheetId="6">#N/A</definedName>
    <definedName name="Summe5_2" localSheetId="7">#N/A</definedName>
    <definedName name="Summe5_2" localSheetId="10">#N/A</definedName>
    <definedName name="Summe5_2" localSheetId="9">#N/A</definedName>
    <definedName name="Summe5_2" localSheetId="0">#REF!</definedName>
    <definedName name="Summe5_2">#REF!</definedName>
    <definedName name="Summe5_3" localSheetId="13">#N/A</definedName>
    <definedName name="Summe5_3" localSheetId="15">#REF!</definedName>
    <definedName name="Summe5_3" localSheetId="3">#N/A</definedName>
    <definedName name="Summe5_3" localSheetId="5">#N/A</definedName>
    <definedName name="Summe5_3" localSheetId="8">#N/A</definedName>
    <definedName name="Summe5_3" localSheetId="12">#N/A</definedName>
    <definedName name="Summe5_3" localSheetId="11">#N/A</definedName>
    <definedName name="Summe5_3" localSheetId="14">#N/A</definedName>
    <definedName name="Summe5_3" localSheetId="16">#REF!</definedName>
    <definedName name="Summe5_3" localSheetId="4">#N/A</definedName>
    <definedName name="Summe5_3" localSheetId="6">#N/A</definedName>
    <definedName name="Summe5_3" localSheetId="7">#N/A</definedName>
    <definedName name="Summe5_3" localSheetId="10">#N/A</definedName>
    <definedName name="Summe5_3" localSheetId="9">#N/A</definedName>
    <definedName name="Summe5_3" localSheetId="0">#REF!</definedName>
    <definedName name="Summe5_3">#REF!</definedName>
    <definedName name="Summe5_4" localSheetId="13">#N/A</definedName>
    <definedName name="Summe5_4" localSheetId="15">#REF!</definedName>
    <definedName name="Summe5_4" localSheetId="3">#N/A</definedName>
    <definedName name="Summe5_4" localSheetId="5">#N/A</definedName>
    <definedName name="Summe5_4" localSheetId="8">#N/A</definedName>
    <definedName name="Summe5_4" localSheetId="12">#N/A</definedName>
    <definedName name="Summe5_4" localSheetId="11">#N/A</definedName>
    <definedName name="Summe5_4" localSheetId="14">#N/A</definedName>
    <definedName name="Summe5_4" localSheetId="16">#REF!</definedName>
    <definedName name="Summe5_4" localSheetId="4">#N/A</definedName>
    <definedName name="Summe5_4" localSheetId="6">#N/A</definedName>
    <definedName name="Summe5_4" localSheetId="7">#N/A</definedName>
    <definedName name="Summe5_4" localSheetId="10">#N/A</definedName>
    <definedName name="Summe5_4" localSheetId="9">#N/A</definedName>
    <definedName name="Summe5_4" localSheetId="0">#REF!</definedName>
    <definedName name="Summe5_4">#REF!</definedName>
    <definedName name="Summe5_5" localSheetId="13">#N/A</definedName>
    <definedName name="Summe5_5" localSheetId="15">#REF!</definedName>
    <definedName name="Summe5_5" localSheetId="3">#N/A</definedName>
    <definedName name="Summe5_5" localSheetId="5">#N/A</definedName>
    <definedName name="Summe5_5" localSheetId="8">#N/A</definedName>
    <definedName name="Summe5_5" localSheetId="12">#N/A</definedName>
    <definedName name="Summe5_5" localSheetId="11">#N/A</definedName>
    <definedName name="Summe5_5" localSheetId="14">#N/A</definedName>
    <definedName name="Summe5_5" localSheetId="16">#REF!</definedName>
    <definedName name="Summe5_5" localSheetId="4">#N/A</definedName>
    <definedName name="Summe5_5" localSheetId="6">#N/A</definedName>
    <definedName name="Summe5_5" localSheetId="7">#N/A</definedName>
    <definedName name="Summe5_5" localSheetId="10">#N/A</definedName>
    <definedName name="Summe5_5" localSheetId="9">#N/A</definedName>
    <definedName name="Summe5_5" localSheetId="0">#REF!</definedName>
    <definedName name="Summe5_5">#REF!</definedName>
    <definedName name="Summe5_6" localSheetId="13">#N/A</definedName>
    <definedName name="Summe5_6" localSheetId="15">#REF!</definedName>
    <definedName name="Summe5_6" localSheetId="3">#N/A</definedName>
    <definedName name="Summe5_6" localSheetId="5">#N/A</definedName>
    <definedName name="Summe5_6" localSheetId="8">#N/A</definedName>
    <definedName name="Summe5_6" localSheetId="12">#N/A</definedName>
    <definedName name="Summe5_6" localSheetId="11">#N/A</definedName>
    <definedName name="Summe5_6" localSheetId="14">#N/A</definedName>
    <definedName name="Summe5_6" localSheetId="16">#REF!</definedName>
    <definedName name="Summe5_6" localSheetId="4">#N/A</definedName>
    <definedName name="Summe5_6" localSheetId="6">#N/A</definedName>
    <definedName name="Summe5_6" localSheetId="7">#N/A</definedName>
    <definedName name="Summe5_6" localSheetId="10">#N/A</definedName>
    <definedName name="Summe5_6" localSheetId="9">#N/A</definedName>
    <definedName name="Summe5_6" localSheetId="0">#REF!</definedName>
    <definedName name="Summe5_6">#REF!</definedName>
    <definedName name="Summe5_7" localSheetId="13">#N/A</definedName>
    <definedName name="Summe5_7" localSheetId="15">#REF!</definedName>
    <definedName name="Summe5_7" localSheetId="3">#N/A</definedName>
    <definedName name="Summe5_7" localSheetId="5">#N/A</definedName>
    <definedName name="Summe5_7" localSheetId="8">#N/A</definedName>
    <definedName name="Summe5_7" localSheetId="12">#N/A</definedName>
    <definedName name="Summe5_7" localSheetId="11">#N/A</definedName>
    <definedName name="Summe5_7" localSheetId="14">#N/A</definedName>
    <definedName name="Summe5_7" localSheetId="16">#REF!</definedName>
    <definedName name="Summe5_7" localSheetId="4">#N/A</definedName>
    <definedName name="Summe5_7" localSheetId="6">#N/A</definedName>
    <definedName name="Summe5_7" localSheetId="7">#N/A</definedName>
    <definedName name="Summe5_7" localSheetId="10">#N/A</definedName>
    <definedName name="Summe5_7" localSheetId="9">#N/A</definedName>
    <definedName name="Summe5_7" localSheetId="0">#REF!</definedName>
    <definedName name="Summe5_7">#REF!</definedName>
    <definedName name="Summe5_8" localSheetId="13">#N/A</definedName>
    <definedName name="Summe5_8" localSheetId="15">#REF!</definedName>
    <definedName name="Summe5_8" localSheetId="3">#N/A</definedName>
    <definedName name="Summe5_8" localSheetId="5">#N/A</definedName>
    <definedName name="Summe5_8" localSheetId="8">#N/A</definedName>
    <definedName name="Summe5_8" localSheetId="12">#N/A</definedName>
    <definedName name="Summe5_8" localSheetId="11">#N/A</definedName>
    <definedName name="Summe5_8" localSheetId="14">#N/A</definedName>
    <definedName name="Summe5_8" localSheetId="16">#REF!</definedName>
    <definedName name="Summe5_8" localSheetId="4">#N/A</definedName>
    <definedName name="Summe5_8" localSheetId="6">#N/A</definedName>
    <definedName name="Summe5_8" localSheetId="7">#N/A</definedName>
    <definedName name="Summe5_8" localSheetId="10">#N/A</definedName>
    <definedName name="Summe5_8" localSheetId="9">#N/A</definedName>
    <definedName name="Summe5_8" localSheetId="0">#REF!</definedName>
    <definedName name="Summe5_8">#REF!</definedName>
    <definedName name="Summe5_9" localSheetId="13">#N/A</definedName>
    <definedName name="Summe5_9" localSheetId="15">#REF!</definedName>
    <definedName name="Summe5_9" localSheetId="3">#N/A</definedName>
    <definedName name="Summe5_9" localSheetId="5">#N/A</definedName>
    <definedName name="Summe5_9" localSheetId="8">#N/A</definedName>
    <definedName name="Summe5_9" localSheetId="12">#N/A</definedName>
    <definedName name="Summe5_9" localSheetId="11">#N/A</definedName>
    <definedName name="Summe5_9" localSheetId="14">#N/A</definedName>
    <definedName name="Summe5_9" localSheetId="16">#REF!</definedName>
    <definedName name="Summe5_9" localSheetId="4">#N/A</definedName>
    <definedName name="Summe5_9" localSheetId="6">#N/A</definedName>
    <definedName name="Summe5_9" localSheetId="7">#N/A</definedName>
    <definedName name="Summe5_9" localSheetId="10">#N/A</definedName>
    <definedName name="Summe5_9" localSheetId="9">#N/A</definedName>
    <definedName name="Summe5_9" localSheetId="0">#REF!</definedName>
    <definedName name="Summe5_9">#REF!</definedName>
    <definedName name="Summe6_1" localSheetId="13">#N/A</definedName>
    <definedName name="Summe6_1" localSheetId="15">#REF!</definedName>
    <definedName name="Summe6_1" localSheetId="3">#N/A</definedName>
    <definedName name="Summe6_1" localSheetId="5">#N/A</definedName>
    <definedName name="Summe6_1" localSheetId="8">#N/A</definedName>
    <definedName name="Summe6_1" localSheetId="12">#N/A</definedName>
    <definedName name="Summe6_1" localSheetId="11">#N/A</definedName>
    <definedName name="Summe6_1" localSheetId="14">#N/A</definedName>
    <definedName name="Summe6_1" localSheetId="16">#REF!</definedName>
    <definedName name="Summe6_1" localSheetId="4">#N/A</definedName>
    <definedName name="Summe6_1" localSheetId="6">#N/A</definedName>
    <definedName name="Summe6_1" localSheetId="7">#N/A</definedName>
    <definedName name="Summe6_1" localSheetId="10">#N/A</definedName>
    <definedName name="Summe6_1" localSheetId="9">#N/A</definedName>
    <definedName name="Summe6_1" localSheetId="0">#REF!</definedName>
    <definedName name="Summe6_1">#REF!</definedName>
    <definedName name="Summe6_10" localSheetId="13">#N/A</definedName>
    <definedName name="Summe6_10" localSheetId="15">#REF!</definedName>
    <definedName name="Summe6_10" localSheetId="3">#N/A</definedName>
    <definedName name="Summe6_10" localSheetId="5">#N/A</definedName>
    <definedName name="Summe6_10" localSheetId="8">#N/A</definedName>
    <definedName name="Summe6_10" localSheetId="12">#N/A</definedName>
    <definedName name="Summe6_10" localSheetId="11">#N/A</definedName>
    <definedName name="Summe6_10" localSheetId="14">#N/A</definedName>
    <definedName name="Summe6_10" localSheetId="16">#REF!</definedName>
    <definedName name="Summe6_10" localSheetId="4">#N/A</definedName>
    <definedName name="Summe6_10" localSheetId="6">#N/A</definedName>
    <definedName name="Summe6_10" localSheetId="7">#N/A</definedName>
    <definedName name="Summe6_10" localSheetId="10">#N/A</definedName>
    <definedName name="Summe6_10" localSheetId="9">#N/A</definedName>
    <definedName name="Summe6_10" localSheetId="0">#REF!</definedName>
    <definedName name="Summe6_10">#REF!</definedName>
    <definedName name="Summe6_11" localSheetId="13">#N/A</definedName>
    <definedName name="Summe6_11" localSheetId="15">#REF!</definedName>
    <definedName name="Summe6_11" localSheetId="3">#N/A</definedName>
    <definedName name="Summe6_11" localSheetId="5">#N/A</definedName>
    <definedName name="Summe6_11" localSheetId="8">#N/A</definedName>
    <definedName name="Summe6_11" localSheetId="12">#N/A</definedName>
    <definedName name="Summe6_11" localSheetId="11">#N/A</definedName>
    <definedName name="Summe6_11" localSheetId="14">#N/A</definedName>
    <definedName name="Summe6_11" localSheetId="16">#REF!</definedName>
    <definedName name="Summe6_11" localSheetId="4">#N/A</definedName>
    <definedName name="Summe6_11" localSheetId="6">#N/A</definedName>
    <definedName name="Summe6_11" localSheetId="7">#N/A</definedName>
    <definedName name="Summe6_11" localSheetId="10">#N/A</definedName>
    <definedName name="Summe6_11" localSheetId="9">#N/A</definedName>
    <definedName name="Summe6_11" localSheetId="0">#REF!</definedName>
    <definedName name="Summe6_11">#REF!</definedName>
    <definedName name="Summe6_2" localSheetId="13">#N/A</definedName>
    <definedName name="Summe6_2" localSheetId="15">#REF!</definedName>
    <definedName name="Summe6_2" localSheetId="3">#N/A</definedName>
    <definedName name="Summe6_2" localSheetId="5">#N/A</definedName>
    <definedName name="Summe6_2" localSheetId="8">#N/A</definedName>
    <definedName name="Summe6_2" localSheetId="12">#N/A</definedName>
    <definedName name="Summe6_2" localSheetId="11">#N/A</definedName>
    <definedName name="Summe6_2" localSheetId="14">#N/A</definedName>
    <definedName name="Summe6_2" localSheetId="16">#REF!</definedName>
    <definedName name="Summe6_2" localSheetId="4">#N/A</definedName>
    <definedName name="Summe6_2" localSheetId="6">#N/A</definedName>
    <definedName name="Summe6_2" localSheetId="7">#N/A</definedName>
    <definedName name="Summe6_2" localSheetId="10">#N/A</definedName>
    <definedName name="Summe6_2" localSheetId="9">#N/A</definedName>
    <definedName name="Summe6_2" localSheetId="0">#REF!</definedName>
    <definedName name="Summe6_2">#REF!</definedName>
    <definedName name="Summe6_3" localSheetId="13">#N/A</definedName>
    <definedName name="Summe6_3" localSheetId="15">#REF!</definedName>
    <definedName name="Summe6_3" localSheetId="3">#N/A</definedName>
    <definedName name="Summe6_3" localSheetId="5">#N/A</definedName>
    <definedName name="Summe6_3" localSheetId="8">#N/A</definedName>
    <definedName name="Summe6_3" localSheetId="12">#N/A</definedName>
    <definedName name="Summe6_3" localSheetId="11">#N/A</definedName>
    <definedName name="Summe6_3" localSheetId="14">#N/A</definedName>
    <definedName name="Summe6_3" localSheetId="16">#REF!</definedName>
    <definedName name="Summe6_3" localSheetId="4">#N/A</definedName>
    <definedName name="Summe6_3" localSheetId="6">#N/A</definedName>
    <definedName name="Summe6_3" localSheetId="7">#N/A</definedName>
    <definedName name="Summe6_3" localSheetId="10">#N/A</definedName>
    <definedName name="Summe6_3" localSheetId="9">#N/A</definedName>
    <definedName name="Summe6_3" localSheetId="0">#REF!</definedName>
    <definedName name="Summe6_3">#REF!</definedName>
    <definedName name="Summe6_4" localSheetId="13">#N/A</definedName>
    <definedName name="Summe6_4" localSheetId="15">#REF!</definedName>
    <definedName name="Summe6_4" localSheetId="3">#N/A</definedName>
    <definedName name="Summe6_4" localSheetId="5">#N/A</definedName>
    <definedName name="Summe6_4" localSheetId="8">#N/A</definedName>
    <definedName name="Summe6_4" localSheetId="12">#N/A</definedName>
    <definedName name="Summe6_4" localSheetId="11">#N/A</definedName>
    <definedName name="Summe6_4" localSheetId="14">#N/A</definedName>
    <definedName name="Summe6_4" localSheetId="16">#REF!</definedName>
    <definedName name="Summe6_4" localSheetId="4">#N/A</definedName>
    <definedName name="Summe6_4" localSheetId="6">#N/A</definedName>
    <definedName name="Summe6_4" localSheetId="7">#N/A</definedName>
    <definedName name="Summe6_4" localSheetId="10">#N/A</definedName>
    <definedName name="Summe6_4" localSheetId="9">#N/A</definedName>
    <definedName name="Summe6_4" localSheetId="0">#REF!</definedName>
    <definedName name="Summe6_4">#REF!</definedName>
    <definedName name="Summe6_5" localSheetId="13">#N/A</definedName>
    <definedName name="Summe6_5" localSheetId="15">#REF!</definedName>
    <definedName name="Summe6_5" localSheetId="3">#N/A</definedName>
    <definedName name="Summe6_5" localSheetId="5">#N/A</definedName>
    <definedName name="Summe6_5" localSheetId="8">#N/A</definedName>
    <definedName name="Summe6_5" localSheetId="12">#N/A</definedName>
    <definedName name="Summe6_5" localSheetId="11">#N/A</definedName>
    <definedName name="Summe6_5" localSheetId="14">#N/A</definedName>
    <definedName name="Summe6_5" localSheetId="16">#REF!</definedName>
    <definedName name="Summe6_5" localSheetId="4">#N/A</definedName>
    <definedName name="Summe6_5" localSheetId="6">#N/A</definedName>
    <definedName name="Summe6_5" localSheetId="7">#N/A</definedName>
    <definedName name="Summe6_5" localSheetId="10">#N/A</definedName>
    <definedName name="Summe6_5" localSheetId="9">#N/A</definedName>
    <definedName name="Summe6_5" localSheetId="0">#REF!</definedName>
    <definedName name="Summe6_5">#REF!</definedName>
    <definedName name="Summe6_6" localSheetId="13">#N/A</definedName>
    <definedName name="Summe6_6" localSheetId="15">#REF!</definedName>
    <definedName name="Summe6_6" localSheetId="3">#N/A</definedName>
    <definedName name="Summe6_6" localSheetId="5">#N/A</definedName>
    <definedName name="Summe6_6" localSheetId="8">#N/A</definedName>
    <definedName name="Summe6_6" localSheetId="12">#N/A</definedName>
    <definedName name="Summe6_6" localSheetId="11">#N/A</definedName>
    <definedName name="Summe6_6" localSheetId="14">#N/A</definedName>
    <definedName name="Summe6_6" localSheetId="16">#REF!</definedName>
    <definedName name="Summe6_6" localSheetId="4">#N/A</definedName>
    <definedName name="Summe6_6" localSheetId="6">#N/A</definedName>
    <definedName name="Summe6_6" localSheetId="7">#N/A</definedName>
    <definedName name="Summe6_6" localSheetId="10">#N/A</definedName>
    <definedName name="Summe6_6" localSheetId="9">#N/A</definedName>
    <definedName name="Summe6_6" localSheetId="0">#REF!</definedName>
    <definedName name="Summe6_6">#REF!</definedName>
    <definedName name="Summe6_7" localSheetId="13">#N/A</definedName>
    <definedName name="Summe6_7" localSheetId="15">#REF!</definedName>
    <definedName name="Summe6_7" localSheetId="3">#N/A</definedName>
    <definedName name="Summe6_7" localSheetId="5">#N/A</definedName>
    <definedName name="Summe6_7" localSheetId="8">#N/A</definedName>
    <definedName name="Summe6_7" localSheetId="12">#N/A</definedName>
    <definedName name="Summe6_7" localSheetId="11">#N/A</definedName>
    <definedName name="Summe6_7" localSheetId="14">#N/A</definedName>
    <definedName name="Summe6_7" localSheetId="16">#REF!</definedName>
    <definedName name="Summe6_7" localSheetId="4">#N/A</definedName>
    <definedName name="Summe6_7" localSheetId="6">#N/A</definedName>
    <definedName name="Summe6_7" localSheetId="7">#N/A</definedName>
    <definedName name="Summe6_7" localSheetId="10">#N/A</definedName>
    <definedName name="Summe6_7" localSheetId="9">#N/A</definedName>
    <definedName name="Summe6_7" localSheetId="0">#REF!</definedName>
    <definedName name="Summe6_7">#REF!</definedName>
    <definedName name="Summe6_8" localSheetId="13">#N/A</definedName>
    <definedName name="Summe6_8" localSheetId="15">#REF!</definedName>
    <definedName name="Summe6_8" localSheetId="3">#N/A</definedName>
    <definedName name="Summe6_8" localSheetId="5">#N/A</definedName>
    <definedName name="Summe6_8" localSheetId="8">#N/A</definedName>
    <definedName name="Summe6_8" localSheetId="12">#N/A</definedName>
    <definedName name="Summe6_8" localSheetId="11">#N/A</definedName>
    <definedName name="Summe6_8" localSheetId="14">#N/A</definedName>
    <definedName name="Summe6_8" localSheetId="16">#REF!</definedName>
    <definedName name="Summe6_8" localSheetId="4">#N/A</definedName>
    <definedName name="Summe6_8" localSheetId="6">#N/A</definedName>
    <definedName name="Summe6_8" localSheetId="7">#N/A</definedName>
    <definedName name="Summe6_8" localSheetId="10">#N/A</definedName>
    <definedName name="Summe6_8" localSheetId="9">#N/A</definedName>
    <definedName name="Summe6_8" localSheetId="0">#REF!</definedName>
    <definedName name="Summe6_8">#REF!</definedName>
    <definedName name="Summe6_9" localSheetId="13">#N/A</definedName>
    <definedName name="Summe6_9" localSheetId="15">#REF!</definedName>
    <definedName name="Summe6_9" localSheetId="3">#N/A</definedName>
    <definedName name="Summe6_9" localSheetId="5">#N/A</definedName>
    <definedName name="Summe6_9" localSheetId="8">#N/A</definedName>
    <definedName name="Summe6_9" localSheetId="12">#N/A</definedName>
    <definedName name="Summe6_9" localSheetId="11">#N/A</definedName>
    <definedName name="Summe6_9" localSheetId="14">#N/A</definedName>
    <definedName name="Summe6_9" localSheetId="16">#REF!</definedName>
    <definedName name="Summe6_9" localSheetId="4">#N/A</definedName>
    <definedName name="Summe6_9" localSheetId="6">#N/A</definedName>
    <definedName name="Summe6_9" localSheetId="7">#N/A</definedName>
    <definedName name="Summe6_9" localSheetId="10">#N/A</definedName>
    <definedName name="Summe6_9" localSheetId="9">#N/A</definedName>
    <definedName name="Summe6_9" localSheetId="0">#REF!</definedName>
    <definedName name="Summe6_9">#REF!</definedName>
    <definedName name="Summe7_1" localSheetId="13">#N/A</definedName>
    <definedName name="Summe7_1" localSheetId="15">#REF!</definedName>
    <definedName name="Summe7_1" localSheetId="3">#N/A</definedName>
    <definedName name="Summe7_1" localSheetId="5">#N/A</definedName>
    <definedName name="Summe7_1" localSheetId="8">#N/A</definedName>
    <definedName name="Summe7_1" localSheetId="12">#N/A</definedName>
    <definedName name="Summe7_1" localSheetId="11">#N/A</definedName>
    <definedName name="Summe7_1" localSheetId="14">#N/A</definedName>
    <definedName name="Summe7_1" localSheetId="16">#REF!</definedName>
    <definedName name="Summe7_1" localSheetId="4">#N/A</definedName>
    <definedName name="Summe7_1" localSheetId="6">#N/A</definedName>
    <definedName name="Summe7_1" localSheetId="7">#N/A</definedName>
    <definedName name="Summe7_1" localSheetId="10">#N/A</definedName>
    <definedName name="Summe7_1" localSheetId="9">#N/A</definedName>
    <definedName name="Summe7_1" localSheetId="0">#REF!</definedName>
    <definedName name="Summe7_1">#REF!</definedName>
    <definedName name="Summe7_10" localSheetId="13">#N/A</definedName>
    <definedName name="Summe7_10" localSheetId="15">#REF!</definedName>
    <definedName name="Summe7_10" localSheetId="3">#N/A</definedName>
    <definedName name="Summe7_10" localSheetId="5">#N/A</definedName>
    <definedName name="Summe7_10" localSheetId="8">#N/A</definedName>
    <definedName name="Summe7_10" localSheetId="12">#N/A</definedName>
    <definedName name="Summe7_10" localSheetId="11">#N/A</definedName>
    <definedName name="Summe7_10" localSheetId="14">#N/A</definedName>
    <definedName name="Summe7_10" localSheetId="16">#REF!</definedName>
    <definedName name="Summe7_10" localSheetId="4">#N/A</definedName>
    <definedName name="Summe7_10" localSheetId="6">#N/A</definedName>
    <definedName name="Summe7_10" localSheetId="7">#N/A</definedName>
    <definedName name="Summe7_10" localSheetId="10">#N/A</definedName>
    <definedName name="Summe7_10" localSheetId="9">#N/A</definedName>
    <definedName name="Summe7_10" localSheetId="0">#REF!</definedName>
    <definedName name="Summe7_10">#REF!</definedName>
    <definedName name="Summe7_11" localSheetId="13">#N/A</definedName>
    <definedName name="Summe7_11" localSheetId="15">#REF!</definedName>
    <definedName name="Summe7_11" localSheetId="3">#N/A</definedName>
    <definedName name="Summe7_11" localSheetId="5">#N/A</definedName>
    <definedName name="Summe7_11" localSheetId="8">#N/A</definedName>
    <definedName name="Summe7_11" localSheetId="12">#N/A</definedName>
    <definedName name="Summe7_11" localSheetId="11">#N/A</definedName>
    <definedName name="Summe7_11" localSheetId="14">#N/A</definedName>
    <definedName name="Summe7_11" localSheetId="16">#REF!</definedName>
    <definedName name="Summe7_11" localSheetId="4">#N/A</definedName>
    <definedName name="Summe7_11" localSheetId="6">#N/A</definedName>
    <definedName name="Summe7_11" localSheetId="7">#N/A</definedName>
    <definedName name="Summe7_11" localSheetId="10">#N/A</definedName>
    <definedName name="Summe7_11" localSheetId="9">#N/A</definedName>
    <definedName name="Summe7_11" localSheetId="0">#REF!</definedName>
    <definedName name="Summe7_11">#REF!</definedName>
    <definedName name="Summe7_2" localSheetId="13">#N/A</definedName>
    <definedName name="Summe7_2" localSheetId="15">#REF!</definedName>
    <definedName name="Summe7_2" localSheetId="3">#N/A</definedName>
    <definedName name="Summe7_2" localSheetId="5">#N/A</definedName>
    <definedName name="Summe7_2" localSheetId="8">#N/A</definedName>
    <definedName name="Summe7_2" localSheetId="12">#N/A</definedName>
    <definedName name="Summe7_2" localSheetId="11">#N/A</definedName>
    <definedName name="Summe7_2" localSheetId="14">#N/A</definedName>
    <definedName name="Summe7_2" localSheetId="16">#REF!</definedName>
    <definedName name="Summe7_2" localSheetId="4">#N/A</definedName>
    <definedName name="Summe7_2" localSheetId="6">#N/A</definedName>
    <definedName name="Summe7_2" localSheetId="7">#N/A</definedName>
    <definedName name="Summe7_2" localSheetId="10">#N/A</definedName>
    <definedName name="Summe7_2" localSheetId="9">#N/A</definedName>
    <definedName name="Summe7_2" localSheetId="0">#REF!</definedName>
    <definedName name="Summe7_2">#REF!</definedName>
    <definedName name="Summe7_3" localSheetId="13">#N/A</definedName>
    <definedName name="Summe7_3" localSheetId="15">#REF!</definedName>
    <definedName name="Summe7_3" localSheetId="3">#N/A</definedName>
    <definedName name="Summe7_3" localSheetId="5">#N/A</definedName>
    <definedName name="Summe7_3" localSheetId="8">#N/A</definedName>
    <definedName name="Summe7_3" localSheetId="12">#N/A</definedName>
    <definedName name="Summe7_3" localSheetId="11">#N/A</definedName>
    <definedName name="Summe7_3" localSheetId="14">#N/A</definedName>
    <definedName name="Summe7_3" localSheetId="16">#REF!</definedName>
    <definedName name="Summe7_3" localSheetId="4">#N/A</definedName>
    <definedName name="Summe7_3" localSheetId="6">#N/A</definedName>
    <definedName name="Summe7_3" localSheetId="7">#N/A</definedName>
    <definedName name="Summe7_3" localSheetId="10">#N/A</definedName>
    <definedName name="Summe7_3" localSheetId="9">#N/A</definedName>
    <definedName name="Summe7_3" localSheetId="0">#REF!</definedName>
    <definedName name="Summe7_3">#REF!</definedName>
    <definedName name="Summe7_4" localSheetId="13">#N/A</definedName>
    <definedName name="Summe7_4" localSheetId="15">#REF!</definedName>
    <definedName name="Summe7_4" localSheetId="3">#N/A</definedName>
    <definedName name="Summe7_4" localSheetId="5">#N/A</definedName>
    <definedName name="Summe7_4" localSheetId="8">#N/A</definedName>
    <definedName name="Summe7_4" localSheetId="12">#N/A</definedName>
    <definedName name="Summe7_4" localSheetId="11">#N/A</definedName>
    <definedName name="Summe7_4" localSheetId="14">#N/A</definedName>
    <definedName name="Summe7_4" localSheetId="16">#REF!</definedName>
    <definedName name="Summe7_4" localSheetId="4">#N/A</definedName>
    <definedName name="Summe7_4" localSheetId="6">#N/A</definedName>
    <definedName name="Summe7_4" localSheetId="7">#N/A</definedName>
    <definedName name="Summe7_4" localSheetId="10">#N/A</definedName>
    <definedName name="Summe7_4" localSheetId="9">#N/A</definedName>
    <definedName name="Summe7_4" localSheetId="0">#REF!</definedName>
    <definedName name="Summe7_4">#REF!</definedName>
    <definedName name="Summe7_5" localSheetId="13">#N/A</definedName>
    <definedName name="Summe7_5" localSheetId="15">#REF!</definedName>
    <definedName name="Summe7_5" localSheetId="3">#N/A</definedName>
    <definedName name="Summe7_5" localSheetId="5">#N/A</definedName>
    <definedName name="Summe7_5" localSheetId="8">#N/A</definedName>
    <definedName name="Summe7_5" localSheetId="12">#N/A</definedName>
    <definedName name="Summe7_5" localSheetId="11">#N/A</definedName>
    <definedName name="Summe7_5" localSheetId="14">#N/A</definedName>
    <definedName name="Summe7_5" localSheetId="16">#REF!</definedName>
    <definedName name="Summe7_5" localSheetId="4">#N/A</definedName>
    <definedName name="Summe7_5" localSheetId="6">#N/A</definedName>
    <definedName name="Summe7_5" localSheetId="7">#N/A</definedName>
    <definedName name="Summe7_5" localSheetId="10">#N/A</definedName>
    <definedName name="Summe7_5" localSheetId="9">#N/A</definedName>
    <definedName name="Summe7_5" localSheetId="0">#REF!</definedName>
    <definedName name="Summe7_5">#REF!</definedName>
    <definedName name="Summe7_6" localSheetId="13">#N/A</definedName>
    <definedName name="Summe7_6" localSheetId="15">#REF!</definedName>
    <definedName name="Summe7_6" localSheetId="3">#N/A</definedName>
    <definedName name="Summe7_6" localSheetId="5">#N/A</definedName>
    <definedName name="Summe7_6" localSheetId="8">#N/A</definedName>
    <definedName name="Summe7_6" localSheetId="12">#N/A</definedName>
    <definedName name="Summe7_6" localSheetId="11">#N/A</definedName>
    <definedName name="Summe7_6" localSheetId="14">#N/A</definedName>
    <definedName name="Summe7_6" localSheetId="16">#REF!</definedName>
    <definedName name="Summe7_6" localSheetId="4">#N/A</definedName>
    <definedName name="Summe7_6" localSheetId="6">#N/A</definedName>
    <definedName name="Summe7_6" localSheetId="7">#N/A</definedName>
    <definedName name="Summe7_6" localSheetId="10">#N/A</definedName>
    <definedName name="Summe7_6" localSheetId="9">#N/A</definedName>
    <definedName name="Summe7_6" localSheetId="0">#REF!</definedName>
    <definedName name="Summe7_6">#REF!</definedName>
    <definedName name="Summe7_7" localSheetId="13">#N/A</definedName>
    <definedName name="Summe7_7" localSheetId="15">#REF!</definedName>
    <definedName name="Summe7_7" localSheetId="3">#N/A</definedName>
    <definedName name="Summe7_7" localSheetId="5">#N/A</definedName>
    <definedName name="Summe7_7" localSheetId="8">#N/A</definedName>
    <definedName name="Summe7_7" localSheetId="12">#N/A</definedName>
    <definedName name="Summe7_7" localSheetId="11">#N/A</definedName>
    <definedName name="Summe7_7" localSheetId="14">#N/A</definedName>
    <definedName name="Summe7_7" localSheetId="16">#REF!</definedName>
    <definedName name="Summe7_7" localSheetId="4">#N/A</definedName>
    <definedName name="Summe7_7" localSheetId="6">#N/A</definedName>
    <definedName name="Summe7_7" localSheetId="7">#N/A</definedName>
    <definedName name="Summe7_7" localSheetId="10">#N/A</definedName>
    <definedName name="Summe7_7" localSheetId="9">#N/A</definedName>
    <definedName name="Summe7_7" localSheetId="0">#REF!</definedName>
    <definedName name="Summe7_7">#REF!</definedName>
    <definedName name="Summe7_8" localSheetId="13">#N/A</definedName>
    <definedName name="Summe7_8" localSheetId="15">#REF!</definedName>
    <definedName name="Summe7_8" localSheetId="3">#N/A</definedName>
    <definedName name="Summe7_8" localSheetId="5">#N/A</definedName>
    <definedName name="Summe7_8" localSheetId="8">#N/A</definedName>
    <definedName name="Summe7_8" localSheetId="12">#N/A</definedName>
    <definedName name="Summe7_8" localSheetId="11">#N/A</definedName>
    <definedName name="Summe7_8" localSheetId="14">#N/A</definedName>
    <definedName name="Summe7_8" localSheetId="16">#REF!</definedName>
    <definedName name="Summe7_8" localSheetId="4">#N/A</definedName>
    <definedName name="Summe7_8" localSheetId="6">#N/A</definedName>
    <definedName name="Summe7_8" localSheetId="7">#N/A</definedName>
    <definedName name="Summe7_8" localSheetId="10">#N/A</definedName>
    <definedName name="Summe7_8" localSheetId="9">#N/A</definedName>
    <definedName name="Summe7_8" localSheetId="0">#REF!</definedName>
    <definedName name="Summe7_8">#REF!</definedName>
    <definedName name="Summe7_9" localSheetId="13">#N/A</definedName>
    <definedName name="Summe7_9" localSheetId="15">#REF!</definedName>
    <definedName name="Summe7_9" localSheetId="3">#N/A</definedName>
    <definedName name="Summe7_9" localSheetId="5">#N/A</definedName>
    <definedName name="Summe7_9" localSheetId="8">#N/A</definedName>
    <definedName name="Summe7_9" localSheetId="12">#N/A</definedName>
    <definedName name="Summe7_9" localSheetId="11">#N/A</definedName>
    <definedName name="Summe7_9" localSheetId="14">#N/A</definedName>
    <definedName name="Summe7_9" localSheetId="16">#REF!</definedName>
    <definedName name="Summe7_9" localSheetId="4">#N/A</definedName>
    <definedName name="Summe7_9" localSheetId="6">#N/A</definedName>
    <definedName name="Summe7_9" localSheetId="7">#N/A</definedName>
    <definedName name="Summe7_9" localSheetId="10">#N/A</definedName>
    <definedName name="Summe7_9" localSheetId="9">#N/A</definedName>
    <definedName name="Summe7_9" localSheetId="0">#REF!</definedName>
    <definedName name="Summe7_9">#REF!</definedName>
    <definedName name="Summe8_1" localSheetId="13">#N/A</definedName>
    <definedName name="Summe8_1" localSheetId="15">#REF!</definedName>
    <definedName name="Summe8_1" localSheetId="3">#N/A</definedName>
    <definedName name="Summe8_1" localSheetId="5">#N/A</definedName>
    <definedName name="Summe8_1" localSheetId="8">#N/A</definedName>
    <definedName name="Summe8_1" localSheetId="12">#N/A</definedName>
    <definedName name="Summe8_1" localSheetId="11">#N/A</definedName>
    <definedName name="Summe8_1" localSheetId="14">#N/A</definedName>
    <definedName name="Summe8_1" localSheetId="16">#REF!</definedName>
    <definedName name="Summe8_1" localSheetId="4">#N/A</definedName>
    <definedName name="Summe8_1" localSheetId="6">#N/A</definedName>
    <definedName name="Summe8_1" localSheetId="7">#N/A</definedName>
    <definedName name="Summe8_1" localSheetId="10">#N/A</definedName>
    <definedName name="Summe8_1" localSheetId="9">#N/A</definedName>
    <definedName name="Summe8_1" localSheetId="0">#REF!</definedName>
    <definedName name="Summe8_1">#REF!</definedName>
    <definedName name="Summe8_10" localSheetId="13">#N/A</definedName>
    <definedName name="Summe8_10" localSheetId="15">#REF!</definedName>
    <definedName name="Summe8_10" localSheetId="3">#N/A</definedName>
    <definedName name="Summe8_10" localSheetId="5">#N/A</definedName>
    <definedName name="Summe8_10" localSheetId="8">#N/A</definedName>
    <definedName name="Summe8_10" localSheetId="12">#N/A</definedName>
    <definedName name="Summe8_10" localSheetId="11">#N/A</definedName>
    <definedName name="Summe8_10" localSheetId="14">#N/A</definedName>
    <definedName name="Summe8_10" localSheetId="16">#REF!</definedName>
    <definedName name="Summe8_10" localSheetId="4">#N/A</definedName>
    <definedName name="Summe8_10" localSheetId="6">#N/A</definedName>
    <definedName name="Summe8_10" localSheetId="7">#N/A</definedName>
    <definedName name="Summe8_10" localSheetId="10">#N/A</definedName>
    <definedName name="Summe8_10" localSheetId="9">#N/A</definedName>
    <definedName name="Summe8_10" localSheetId="0">#REF!</definedName>
    <definedName name="Summe8_10">#REF!</definedName>
    <definedName name="Summe8_11" localSheetId="13">#N/A</definedName>
    <definedName name="Summe8_11" localSheetId="15">#REF!</definedName>
    <definedName name="Summe8_11" localSheetId="3">#N/A</definedName>
    <definedName name="Summe8_11" localSheetId="5">#N/A</definedName>
    <definedName name="Summe8_11" localSheetId="8">#N/A</definedName>
    <definedName name="Summe8_11" localSheetId="12">#N/A</definedName>
    <definedName name="Summe8_11" localSheetId="11">#N/A</definedName>
    <definedName name="Summe8_11" localSheetId="14">#N/A</definedName>
    <definedName name="Summe8_11" localSheetId="16">#REF!</definedName>
    <definedName name="Summe8_11" localSheetId="4">#N/A</definedName>
    <definedName name="Summe8_11" localSheetId="6">#N/A</definedName>
    <definedName name="Summe8_11" localSheetId="7">#N/A</definedName>
    <definedName name="Summe8_11" localSheetId="10">#N/A</definedName>
    <definedName name="Summe8_11" localSheetId="9">#N/A</definedName>
    <definedName name="Summe8_11" localSheetId="0">#REF!</definedName>
    <definedName name="Summe8_11">#REF!</definedName>
    <definedName name="Summe8_2" localSheetId="13">#N/A</definedName>
    <definedName name="Summe8_2" localSheetId="15">#REF!</definedName>
    <definedName name="Summe8_2" localSheetId="3">#N/A</definedName>
    <definedName name="Summe8_2" localSheetId="5">#N/A</definedName>
    <definedName name="Summe8_2" localSheetId="8">#N/A</definedName>
    <definedName name="Summe8_2" localSheetId="12">#N/A</definedName>
    <definedName name="Summe8_2" localSheetId="11">#N/A</definedName>
    <definedName name="Summe8_2" localSheetId="14">#N/A</definedName>
    <definedName name="Summe8_2" localSheetId="16">#REF!</definedName>
    <definedName name="Summe8_2" localSheetId="4">#N/A</definedName>
    <definedName name="Summe8_2" localSheetId="6">#N/A</definedName>
    <definedName name="Summe8_2" localSheetId="7">#N/A</definedName>
    <definedName name="Summe8_2" localSheetId="10">#N/A</definedName>
    <definedName name="Summe8_2" localSheetId="9">#N/A</definedName>
    <definedName name="Summe8_2" localSheetId="0">#REF!</definedName>
    <definedName name="Summe8_2">#REF!</definedName>
    <definedName name="Summe8_3" localSheetId="13">#N/A</definedName>
    <definedName name="Summe8_3" localSheetId="15">#REF!</definedName>
    <definedName name="Summe8_3" localSheetId="3">#N/A</definedName>
    <definedName name="Summe8_3" localSheetId="5">#N/A</definedName>
    <definedName name="Summe8_3" localSheetId="8">#N/A</definedName>
    <definedName name="Summe8_3" localSheetId="12">#N/A</definedName>
    <definedName name="Summe8_3" localSheetId="11">#N/A</definedName>
    <definedName name="Summe8_3" localSheetId="14">#N/A</definedName>
    <definedName name="Summe8_3" localSheetId="16">#REF!</definedName>
    <definedName name="Summe8_3" localSheetId="4">#N/A</definedName>
    <definedName name="Summe8_3" localSheetId="6">#N/A</definedName>
    <definedName name="Summe8_3" localSheetId="7">#N/A</definedName>
    <definedName name="Summe8_3" localSheetId="10">#N/A</definedName>
    <definedName name="Summe8_3" localSheetId="9">#N/A</definedName>
    <definedName name="Summe8_3" localSheetId="0">#REF!</definedName>
    <definedName name="Summe8_3">#REF!</definedName>
    <definedName name="Summe8_4" localSheetId="13">#N/A</definedName>
    <definedName name="Summe8_4" localSheetId="15">#REF!</definedName>
    <definedName name="Summe8_4" localSheetId="3">#N/A</definedName>
    <definedName name="Summe8_4" localSheetId="5">#N/A</definedName>
    <definedName name="Summe8_4" localSheetId="8">#N/A</definedName>
    <definedName name="Summe8_4" localSheetId="12">#N/A</definedName>
    <definedName name="Summe8_4" localSheetId="11">#N/A</definedName>
    <definedName name="Summe8_4" localSheetId="14">#N/A</definedName>
    <definedName name="Summe8_4" localSheetId="16">#REF!</definedName>
    <definedName name="Summe8_4" localSheetId="4">#N/A</definedName>
    <definedName name="Summe8_4" localSheetId="6">#N/A</definedName>
    <definedName name="Summe8_4" localSheetId="7">#N/A</definedName>
    <definedName name="Summe8_4" localSheetId="10">#N/A</definedName>
    <definedName name="Summe8_4" localSheetId="9">#N/A</definedName>
    <definedName name="Summe8_4" localSheetId="0">#REF!</definedName>
    <definedName name="Summe8_4">#REF!</definedName>
    <definedName name="Summe8_5" localSheetId="13">#N/A</definedName>
    <definedName name="Summe8_5" localSheetId="15">#REF!</definedName>
    <definedName name="Summe8_5" localSheetId="3">#N/A</definedName>
    <definedName name="Summe8_5" localSheetId="5">#N/A</definedName>
    <definedName name="Summe8_5" localSheetId="8">#N/A</definedName>
    <definedName name="Summe8_5" localSheetId="12">#N/A</definedName>
    <definedName name="Summe8_5" localSheetId="11">#N/A</definedName>
    <definedName name="Summe8_5" localSheetId="14">#N/A</definedName>
    <definedName name="Summe8_5" localSheetId="16">#REF!</definedName>
    <definedName name="Summe8_5" localSheetId="4">#N/A</definedName>
    <definedName name="Summe8_5" localSheetId="6">#N/A</definedName>
    <definedName name="Summe8_5" localSheetId="7">#N/A</definedName>
    <definedName name="Summe8_5" localSheetId="10">#N/A</definedName>
    <definedName name="Summe8_5" localSheetId="9">#N/A</definedName>
    <definedName name="Summe8_5" localSheetId="0">#REF!</definedName>
    <definedName name="Summe8_5">#REF!</definedName>
    <definedName name="Summe8_6" localSheetId="13">#N/A</definedName>
    <definedName name="Summe8_6" localSheetId="15">#REF!</definedName>
    <definedName name="Summe8_6" localSheetId="3">#N/A</definedName>
    <definedName name="Summe8_6" localSheetId="5">#N/A</definedName>
    <definedName name="Summe8_6" localSheetId="8">#N/A</definedName>
    <definedName name="Summe8_6" localSheetId="12">#N/A</definedName>
    <definedName name="Summe8_6" localSheetId="11">#N/A</definedName>
    <definedName name="Summe8_6" localSheetId="14">#N/A</definedName>
    <definedName name="Summe8_6" localSheetId="16">#REF!</definedName>
    <definedName name="Summe8_6" localSheetId="4">#N/A</definedName>
    <definedName name="Summe8_6" localSheetId="6">#N/A</definedName>
    <definedName name="Summe8_6" localSheetId="7">#N/A</definedName>
    <definedName name="Summe8_6" localSheetId="10">#N/A</definedName>
    <definedName name="Summe8_6" localSheetId="9">#N/A</definedName>
    <definedName name="Summe8_6" localSheetId="0">#REF!</definedName>
    <definedName name="Summe8_6">#REF!</definedName>
    <definedName name="Summe8_7" localSheetId="13">#N/A</definedName>
    <definedName name="Summe8_7" localSheetId="15">#REF!</definedName>
    <definedName name="Summe8_7" localSheetId="3">#N/A</definedName>
    <definedName name="Summe8_7" localSheetId="5">#N/A</definedName>
    <definedName name="Summe8_7" localSheetId="8">#N/A</definedName>
    <definedName name="Summe8_7" localSheetId="12">#N/A</definedName>
    <definedName name="Summe8_7" localSheetId="11">#N/A</definedName>
    <definedName name="Summe8_7" localSheetId="14">#N/A</definedName>
    <definedName name="Summe8_7" localSheetId="16">#REF!</definedName>
    <definedName name="Summe8_7" localSheetId="4">#N/A</definedName>
    <definedName name="Summe8_7" localSheetId="6">#N/A</definedName>
    <definedName name="Summe8_7" localSheetId="7">#N/A</definedName>
    <definedName name="Summe8_7" localSheetId="10">#N/A</definedName>
    <definedName name="Summe8_7" localSheetId="9">#N/A</definedName>
    <definedName name="Summe8_7" localSheetId="0">#REF!</definedName>
    <definedName name="Summe8_7">#REF!</definedName>
    <definedName name="Summe8_8" localSheetId="13">#N/A</definedName>
    <definedName name="Summe8_8" localSheetId="15">#REF!</definedName>
    <definedName name="Summe8_8" localSheetId="3">#N/A</definedName>
    <definedName name="Summe8_8" localSheetId="5">#N/A</definedName>
    <definedName name="Summe8_8" localSheetId="8">#N/A</definedName>
    <definedName name="Summe8_8" localSheetId="12">#N/A</definedName>
    <definedName name="Summe8_8" localSheetId="11">#N/A</definedName>
    <definedName name="Summe8_8" localSheetId="14">#N/A</definedName>
    <definedName name="Summe8_8" localSheetId="16">#REF!</definedName>
    <definedName name="Summe8_8" localSheetId="4">#N/A</definedName>
    <definedName name="Summe8_8" localSheetId="6">#N/A</definedName>
    <definedName name="Summe8_8" localSheetId="7">#N/A</definedName>
    <definedName name="Summe8_8" localSheetId="10">#N/A</definedName>
    <definedName name="Summe8_8" localSheetId="9">#N/A</definedName>
    <definedName name="Summe8_8" localSheetId="0">#REF!</definedName>
    <definedName name="Summe8_8">#REF!</definedName>
    <definedName name="Summe8_9" localSheetId="13">#N/A</definedName>
    <definedName name="Summe8_9" localSheetId="15">#REF!</definedName>
    <definedName name="Summe8_9" localSheetId="3">#N/A</definedName>
    <definedName name="Summe8_9" localSheetId="5">#N/A</definedName>
    <definedName name="Summe8_9" localSheetId="8">#N/A</definedName>
    <definedName name="Summe8_9" localSheetId="12">#N/A</definedName>
    <definedName name="Summe8_9" localSheetId="11">#N/A</definedName>
    <definedName name="Summe8_9" localSheetId="14">#N/A</definedName>
    <definedName name="Summe8_9" localSheetId="16">#REF!</definedName>
    <definedName name="Summe8_9" localSheetId="4">#N/A</definedName>
    <definedName name="Summe8_9" localSheetId="6">#N/A</definedName>
    <definedName name="Summe8_9" localSheetId="7">#N/A</definedName>
    <definedName name="Summe8_9" localSheetId="10">#N/A</definedName>
    <definedName name="Summe8_9" localSheetId="9">#N/A</definedName>
    <definedName name="Summe8_9" localSheetId="0">#REF!</definedName>
    <definedName name="Summe8_9">#REF!</definedName>
    <definedName name="Summe9_1" localSheetId="13">#N/A</definedName>
    <definedName name="Summe9_1" localSheetId="15">#REF!</definedName>
    <definedName name="Summe9_1" localSheetId="3">#N/A</definedName>
    <definedName name="Summe9_1" localSheetId="5">#N/A</definedName>
    <definedName name="Summe9_1" localSheetId="8">#N/A</definedName>
    <definedName name="Summe9_1" localSheetId="12">#N/A</definedName>
    <definedName name="Summe9_1" localSheetId="11">#N/A</definedName>
    <definedName name="Summe9_1" localSheetId="14">#N/A</definedName>
    <definedName name="Summe9_1" localSheetId="16">#REF!</definedName>
    <definedName name="Summe9_1" localSheetId="4">#N/A</definedName>
    <definedName name="Summe9_1" localSheetId="6">#N/A</definedName>
    <definedName name="Summe9_1" localSheetId="7">#N/A</definedName>
    <definedName name="Summe9_1" localSheetId="10">#N/A</definedName>
    <definedName name="Summe9_1" localSheetId="9">#N/A</definedName>
    <definedName name="Summe9_1" localSheetId="0">#REF!</definedName>
    <definedName name="Summe9_1">#REF!</definedName>
    <definedName name="Summe9_10" localSheetId="13">#N/A</definedName>
    <definedName name="Summe9_10" localSheetId="15">#REF!</definedName>
    <definedName name="Summe9_10" localSheetId="3">#N/A</definedName>
    <definedName name="Summe9_10" localSheetId="5">#N/A</definedName>
    <definedName name="Summe9_10" localSheetId="8">#N/A</definedName>
    <definedName name="Summe9_10" localSheetId="12">#N/A</definedName>
    <definedName name="Summe9_10" localSheetId="11">#N/A</definedName>
    <definedName name="Summe9_10" localSheetId="14">#N/A</definedName>
    <definedName name="Summe9_10" localSheetId="16">#REF!</definedName>
    <definedName name="Summe9_10" localSheetId="4">#N/A</definedName>
    <definedName name="Summe9_10" localSheetId="6">#N/A</definedName>
    <definedName name="Summe9_10" localSheetId="7">#N/A</definedName>
    <definedName name="Summe9_10" localSheetId="10">#N/A</definedName>
    <definedName name="Summe9_10" localSheetId="9">#N/A</definedName>
    <definedName name="Summe9_10" localSheetId="0">#REF!</definedName>
    <definedName name="Summe9_10">#REF!</definedName>
    <definedName name="Summe9_11" localSheetId="13">#N/A</definedName>
    <definedName name="Summe9_11" localSheetId="15">#REF!</definedName>
    <definedName name="Summe9_11" localSheetId="3">#N/A</definedName>
    <definedName name="Summe9_11" localSheetId="5">#N/A</definedName>
    <definedName name="Summe9_11" localSheetId="8">#N/A</definedName>
    <definedName name="Summe9_11" localSheetId="12">#N/A</definedName>
    <definedName name="Summe9_11" localSheetId="11">#N/A</definedName>
    <definedName name="Summe9_11" localSheetId="14">#N/A</definedName>
    <definedName name="Summe9_11" localSheetId="16">#REF!</definedName>
    <definedName name="Summe9_11" localSheetId="4">#N/A</definedName>
    <definedName name="Summe9_11" localSheetId="6">#N/A</definedName>
    <definedName name="Summe9_11" localSheetId="7">#N/A</definedName>
    <definedName name="Summe9_11" localSheetId="10">#N/A</definedName>
    <definedName name="Summe9_11" localSheetId="9">#N/A</definedName>
    <definedName name="Summe9_11" localSheetId="0">#REF!</definedName>
    <definedName name="Summe9_11">#REF!</definedName>
    <definedName name="Summe9_2" localSheetId="13">#N/A</definedName>
    <definedName name="Summe9_2" localSheetId="15">#REF!</definedName>
    <definedName name="Summe9_2" localSheetId="3">#N/A</definedName>
    <definedName name="Summe9_2" localSheetId="5">#N/A</definedName>
    <definedName name="Summe9_2" localSheetId="8">#N/A</definedName>
    <definedName name="Summe9_2" localSheetId="12">#N/A</definedName>
    <definedName name="Summe9_2" localSheetId="11">#N/A</definedName>
    <definedName name="Summe9_2" localSheetId="14">#N/A</definedName>
    <definedName name="Summe9_2" localSheetId="16">#REF!</definedName>
    <definedName name="Summe9_2" localSheetId="4">#N/A</definedName>
    <definedName name="Summe9_2" localSheetId="6">#N/A</definedName>
    <definedName name="Summe9_2" localSheetId="7">#N/A</definedName>
    <definedName name="Summe9_2" localSheetId="10">#N/A</definedName>
    <definedName name="Summe9_2" localSheetId="9">#N/A</definedName>
    <definedName name="Summe9_2" localSheetId="0">#REF!</definedName>
    <definedName name="Summe9_2">#REF!</definedName>
    <definedName name="Summe9_3" localSheetId="13">#N/A</definedName>
    <definedName name="Summe9_3" localSheetId="15">#REF!</definedName>
    <definedName name="Summe9_3" localSheetId="3">#N/A</definedName>
    <definedName name="Summe9_3" localSheetId="5">#N/A</definedName>
    <definedName name="Summe9_3" localSheetId="8">#N/A</definedName>
    <definedName name="Summe9_3" localSheetId="12">#N/A</definedName>
    <definedName name="Summe9_3" localSheetId="11">#N/A</definedName>
    <definedName name="Summe9_3" localSheetId="14">#N/A</definedName>
    <definedName name="Summe9_3" localSheetId="16">#REF!</definedName>
    <definedName name="Summe9_3" localSheetId="4">#N/A</definedName>
    <definedName name="Summe9_3" localSheetId="6">#N/A</definedName>
    <definedName name="Summe9_3" localSheetId="7">#N/A</definedName>
    <definedName name="Summe9_3" localSheetId="10">#N/A</definedName>
    <definedName name="Summe9_3" localSheetId="9">#N/A</definedName>
    <definedName name="Summe9_3" localSheetId="0">#REF!</definedName>
    <definedName name="Summe9_3">#REF!</definedName>
    <definedName name="Summe9_4" localSheetId="13">#N/A</definedName>
    <definedName name="Summe9_4" localSheetId="15">#REF!</definedName>
    <definedName name="Summe9_4" localSheetId="3">#N/A</definedName>
    <definedName name="Summe9_4" localSheetId="5">#N/A</definedName>
    <definedName name="Summe9_4" localSheetId="8">#N/A</definedName>
    <definedName name="Summe9_4" localSheetId="12">#N/A</definedName>
    <definedName name="Summe9_4" localSheetId="11">#N/A</definedName>
    <definedName name="Summe9_4" localSheetId="14">#N/A</definedName>
    <definedName name="Summe9_4" localSheetId="16">#REF!</definedName>
    <definedName name="Summe9_4" localSheetId="4">#N/A</definedName>
    <definedName name="Summe9_4" localSheetId="6">#N/A</definedName>
    <definedName name="Summe9_4" localSheetId="7">#N/A</definedName>
    <definedName name="Summe9_4" localSheetId="10">#N/A</definedName>
    <definedName name="Summe9_4" localSheetId="9">#N/A</definedName>
    <definedName name="Summe9_4" localSheetId="0">#REF!</definedName>
    <definedName name="Summe9_4">#REF!</definedName>
    <definedName name="Summe9_5" localSheetId="13">#N/A</definedName>
    <definedName name="Summe9_5" localSheetId="15">#REF!</definedName>
    <definedName name="Summe9_5" localSheetId="3">#N/A</definedName>
    <definedName name="Summe9_5" localSheetId="5">#N/A</definedName>
    <definedName name="Summe9_5" localSheetId="8">#N/A</definedName>
    <definedName name="Summe9_5" localSheetId="12">#N/A</definedName>
    <definedName name="Summe9_5" localSheetId="11">#N/A</definedName>
    <definedName name="Summe9_5" localSheetId="14">#N/A</definedName>
    <definedName name="Summe9_5" localSheetId="16">#REF!</definedName>
    <definedName name="Summe9_5" localSheetId="4">#N/A</definedName>
    <definedName name="Summe9_5" localSheetId="6">#N/A</definedName>
    <definedName name="Summe9_5" localSheetId="7">#N/A</definedName>
    <definedName name="Summe9_5" localSheetId="10">#N/A</definedName>
    <definedName name="Summe9_5" localSheetId="9">#N/A</definedName>
    <definedName name="Summe9_5" localSheetId="0">#REF!</definedName>
    <definedName name="Summe9_5">#REF!</definedName>
    <definedName name="Summe9_6" localSheetId="13">#N/A</definedName>
    <definedName name="Summe9_6" localSheetId="15">#REF!</definedName>
    <definedName name="Summe9_6" localSheetId="3">#N/A</definedName>
    <definedName name="Summe9_6" localSheetId="5">#N/A</definedName>
    <definedName name="Summe9_6" localSheetId="8">#N/A</definedName>
    <definedName name="Summe9_6" localSheetId="12">#N/A</definedName>
    <definedName name="Summe9_6" localSheetId="11">#N/A</definedName>
    <definedName name="Summe9_6" localSheetId="14">#N/A</definedName>
    <definedName name="Summe9_6" localSheetId="16">#REF!</definedName>
    <definedName name="Summe9_6" localSheetId="4">#N/A</definedName>
    <definedName name="Summe9_6" localSheetId="6">#N/A</definedName>
    <definedName name="Summe9_6" localSheetId="7">#N/A</definedName>
    <definedName name="Summe9_6" localSheetId="10">#N/A</definedName>
    <definedName name="Summe9_6" localSheetId="9">#N/A</definedName>
    <definedName name="Summe9_6" localSheetId="0">#REF!</definedName>
    <definedName name="Summe9_6">#REF!</definedName>
    <definedName name="Summe9_7" localSheetId="13">#N/A</definedName>
    <definedName name="Summe9_7" localSheetId="15">#REF!</definedName>
    <definedName name="Summe9_7" localSheetId="3">#N/A</definedName>
    <definedName name="Summe9_7" localSheetId="5">#N/A</definedName>
    <definedName name="Summe9_7" localSheetId="8">#N/A</definedName>
    <definedName name="Summe9_7" localSheetId="12">#N/A</definedName>
    <definedName name="Summe9_7" localSheetId="11">#N/A</definedName>
    <definedName name="Summe9_7" localSheetId="14">#N/A</definedName>
    <definedName name="Summe9_7" localSheetId="16">#REF!</definedName>
    <definedName name="Summe9_7" localSheetId="4">#N/A</definedName>
    <definedName name="Summe9_7" localSheetId="6">#N/A</definedName>
    <definedName name="Summe9_7" localSheetId="7">#N/A</definedName>
    <definedName name="Summe9_7" localSheetId="10">#N/A</definedName>
    <definedName name="Summe9_7" localSheetId="9">#N/A</definedName>
    <definedName name="Summe9_7" localSheetId="0">#REF!</definedName>
    <definedName name="Summe9_7">#REF!</definedName>
    <definedName name="Summe9_8" localSheetId="13">#N/A</definedName>
    <definedName name="Summe9_8" localSheetId="15">#REF!</definedName>
    <definedName name="Summe9_8" localSheetId="3">#N/A</definedName>
    <definedName name="Summe9_8" localSheetId="5">#N/A</definedName>
    <definedName name="Summe9_8" localSheetId="8">#N/A</definedName>
    <definedName name="Summe9_8" localSheetId="12">#N/A</definedName>
    <definedName name="Summe9_8" localSheetId="11">#N/A</definedName>
    <definedName name="Summe9_8" localSheetId="14">#N/A</definedName>
    <definedName name="Summe9_8" localSheetId="16">#REF!</definedName>
    <definedName name="Summe9_8" localSheetId="4">#N/A</definedName>
    <definedName name="Summe9_8" localSheetId="6">#N/A</definedName>
    <definedName name="Summe9_8" localSheetId="7">#N/A</definedName>
    <definedName name="Summe9_8" localSheetId="10">#N/A</definedName>
    <definedName name="Summe9_8" localSheetId="9">#N/A</definedName>
    <definedName name="Summe9_8" localSheetId="0">#REF!</definedName>
    <definedName name="Summe9_8">#REF!</definedName>
    <definedName name="Summe9_9" localSheetId="13">#N/A</definedName>
    <definedName name="Summe9_9" localSheetId="15">#REF!</definedName>
    <definedName name="Summe9_9" localSheetId="3">#N/A</definedName>
    <definedName name="Summe9_9" localSheetId="5">#N/A</definedName>
    <definedName name="Summe9_9" localSheetId="8">#N/A</definedName>
    <definedName name="Summe9_9" localSheetId="12">#N/A</definedName>
    <definedName name="Summe9_9" localSheetId="11">#N/A</definedName>
    <definedName name="Summe9_9" localSheetId="14">#N/A</definedName>
    <definedName name="Summe9_9" localSheetId="16">#REF!</definedName>
    <definedName name="Summe9_9" localSheetId="4">#N/A</definedName>
    <definedName name="Summe9_9" localSheetId="6">#N/A</definedName>
    <definedName name="Summe9_9" localSheetId="7">#N/A</definedName>
    <definedName name="Summe9_9" localSheetId="10">#N/A</definedName>
    <definedName name="Summe9_9" localSheetId="9">#N/A</definedName>
    <definedName name="Summe9_9" localSheetId="0">#REF!</definedName>
    <definedName name="Summe9_9">#REF!</definedName>
    <definedName name="tst">#REF!</definedName>
    <definedName name="zwei">[9]a11!#REF!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54" l="1"/>
  <c r="K50" i="54"/>
  <c r="I50" i="54"/>
  <c r="G50" i="54"/>
  <c r="F50" i="54"/>
  <c r="E50" i="54"/>
  <c r="D50" i="54"/>
  <c r="B50" i="54"/>
  <c r="K49" i="54"/>
  <c r="I49" i="54"/>
  <c r="G49" i="54"/>
  <c r="F49" i="54"/>
  <c r="E49" i="54"/>
  <c r="D49" i="54"/>
  <c r="B49" i="54"/>
  <c r="K48" i="54"/>
  <c r="I48" i="54"/>
  <c r="G48" i="54"/>
  <c r="F48" i="54"/>
  <c r="E48" i="54"/>
  <c r="D48" i="54"/>
  <c r="B48" i="54"/>
  <c r="K47" i="54"/>
  <c r="I47" i="54"/>
  <c r="G47" i="54"/>
  <c r="F47" i="54"/>
  <c r="E47" i="54"/>
  <c r="D47" i="54"/>
  <c r="B47" i="54"/>
  <c r="K46" i="54"/>
  <c r="I46" i="54"/>
  <c r="G46" i="54"/>
  <c r="F46" i="54"/>
  <c r="E46" i="54"/>
  <c r="D46" i="54"/>
  <c r="B46" i="54"/>
  <c r="K45" i="54"/>
  <c r="I45" i="54"/>
  <c r="G45" i="54"/>
  <c r="F45" i="54"/>
  <c r="E45" i="54"/>
  <c r="D45" i="54"/>
  <c r="B45" i="54"/>
  <c r="K44" i="54"/>
  <c r="I44" i="54"/>
  <c r="G44" i="54"/>
  <c r="F44" i="54"/>
  <c r="E44" i="54"/>
  <c r="D44" i="54"/>
  <c r="B44" i="54"/>
  <c r="K43" i="54"/>
  <c r="I43" i="54"/>
  <c r="G43" i="54"/>
  <c r="F43" i="54"/>
  <c r="E43" i="54"/>
  <c r="D43" i="54"/>
  <c r="B43" i="54"/>
  <c r="K42" i="54"/>
  <c r="I42" i="54"/>
  <c r="G42" i="54"/>
  <c r="F42" i="54"/>
  <c r="E42" i="54"/>
  <c r="D42" i="54"/>
  <c r="B42" i="54"/>
  <c r="K41" i="54"/>
  <c r="I41" i="54"/>
  <c r="G41" i="54"/>
  <c r="F41" i="54"/>
  <c r="E41" i="54"/>
  <c r="D41" i="54"/>
  <c r="B41" i="54"/>
  <c r="K40" i="54"/>
  <c r="I40" i="54"/>
  <c r="G40" i="54"/>
  <c r="F40" i="54"/>
  <c r="E40" i="54"/>
  <c r="D40" i="54"/>
  <c r="B40" i="54"/>
  <c r="K39" i="54"/>
  <c r="I39" i="54"/>
  <c r="G39" i="54"/>
  <c r="F39" i="54"/>
  <c r="E39" i="54"/>
  <c r="D39" i="54"/>
  <c r="B39" i="54"/>
  <c r="K38" i="54"/>
  <c r="I38" i="54"/>
  <c r="G38" i="54"/>
  <c r="F38" i="54"/>
  <c r="E38" i="54"/>
  <c r="D38" i="54"/>
  <c r="B38" i="54"/>
  <c r="V24" i="54"/>
  <c r="V23" i="54"/>
  <c r="V22" i="54"/>
  <c r="V21" i="54"/>
  <c r="V20" i="54"/>
  <c r="V19" i="54"/>
  <c r="V18" i="54"/>
  <c r="V17" i="54"/>
  <c r="V16" i="54"/>
  <c r="V15" i="54"/>
  <c r="V14" i="54"/>
  <c r="V13" i="54"/>
  <c r="V12" i="54"/>
  <c r="V11" i="54"/>
  <c r="V10" i="54"/>
  <c r="V9" i="54"/>
  <c r="B3" i="54"/>
  <c r="I1" i="54"/>
  <c r="E29" i="53"/>
  <c r="D29" i="53"/>
  <c r="O28" i="53"/>
  <c r="BT13" i="53" s="1"/>
  <c r="N28" i="53"/>
  <c r="BS13" i="53" s="1"/>
  <c r="G28" i="53"/>
  <c r="F28" i="53"/>
  <c r="BG13" i="53" s="1"/>
  <c r="Q27" i="53"/>
  <c r="BW12" i="53" s="1"/>
  <c r="P27" i="53"/>
  <c r="BV12" i="53" s="1"/>
  <c r="I27" i="53"/>
  <c r="H27" i="53"/>
  <c r="BJ12" i="53" s="1"/>
  <c r="G27" i="53"/>
  <c r="F27" i="53"/>
  <c r="BG12" i="53" s="1"/>
  <c r="S26" i="53"/>
  <c r="R26" i="53"/>
  <c r="Q26" i="53"/>
  <c r="P26" i="53"/>
  <c r="K26" i="53"/>
  <c r="J26" i="53"/>
  <c r="I26" i="53"/>
  <c r="H26" i="53"/>
  <c r="BI11" i="53" s="1"/>
  <c r="U25" i="53"/>
  <c r="CC10" i="53" s="1"/>
  <c r="T25" i="53"/>
  <c r="S25" i="53"/>
  <c r="BZ10" i="53" s="1"/>
  <c r="R25" i="53"/>
  <c r="M25" i="53"/>
  <c r="L25" i="53"/>
  <c r="K25" i="53"/>
  <c r="BN10" i="53" s="1"/>
  <c r="J25" i="53"/>
  <c r="BL10" i="53" s="1"/>
  <c r="I25" i="53"/>
  <c r="BK10" i="53" s="1"/>
  <c r="H25" i="53"/>
  <c r="BJ10" i="53" s="1"/>
  <c r="U24" i="53"/>
  <c r="T24" i="53"/>
  <c r="S24" i="53"/>
  <c r="R24" i="53"/>
  <c r="O24" i="53"/>
  <c r="N24" i="53"/>
  <c r="BS9" i="53" s="1"/>
  <c r="M24" i="53"/>
  <c r="BQ9" i="53" s="1"/>
  <c r="L24" i="53"/>
  <c r="BP9" i="53" s="1"/>
  <c r="K24" i="53"/>
  <c r="BN9" i="53" s="1"/>
  <c r="J24" i="53"/>
  <c r="E24" i="53"/>
  <c r="BE9" i="53" s="1"/>
  <c r="D24" i="53"/>
  <c r="BD9" i="53" s="1"/>
  <c r="U23" i="53"/>
  <c r="T23" i="53"/>
  <c r="CA8" i="53" s="1"/>
  <c r="Q23" i="53"/>
  <c r="P23" i="53"/>
  <c r="BV8" i="53" s="1"/>
  <c r="O23" i="53"/>
  <c r="N23" i="53"/>
  <c r="BS8" i="53" s="1"/>
  <c r="M23" i="53"/>
  <c r="BQ8" i="53" s="1"/>
  <c r="L23" i="53"/>
  <c r="BO8" i="53" s="1"/>
  <c r="K23" i="53"/>
  <c r="BN8" i="53" s="1"/>
  <c r="J23" i="53"/>
  <c r="BM8" i="53" s="1"/>
  <c r="G23" i="53"/>
  <c r="BH8" i="53" s="1"/>
  <c r="F23" i="53"/>
  <c r="E23" i="53"/>
  <c r="D23" i="53"/>
  <c r="BC8" i="53" s="1"/>
  <c r="U22" i="53"/>
  <c r="CC7" i="53" s="1"/>
  <c r="T22" i="53"/>
  <c r="CB7" i="53" s="1"/>
  <c r="S22" i="53"/>
  <c r="R22" i="53"/>
  <c r="Q22" i="53"/>
  <c r="BW7" i="53" s="1"/>
  <c r="P22" i="53"/>
  <c r="BV7" i="53" s="1"/>
  <c r="O22" i="53"/>
  <c r="N22" i="53"/>
  <c r="BR7" i="53" s="1"/>
  <c r="M22" i="53"/>
  <c r="BQ7" i="53" s="1"/>
  <c r="L22" i="53"/>
  <c r="I22" i="53"/>
  <c r="H22" i="53"/>
  <c r="BI7" i="53" s="1"/>
  <c r="G22" i="53"/>
  <c r="BH7" i="53" s="1"/>
  <c r="F22" i="53"/>
  <c r="BF7" i="53" s="1"/>
  <c r="E22" i="53"/>
  <c r="BE7" i="53" s="1"/>
  <c r="D22" i="53"/>
  <c r="BD7" i="53" s="1"/>
  <c r="U21" i="53"/>
  <c r="T21" i="53"/>
  <c r="S21" i="53"/>
  <c r="BZ6" i="53" s="1"/>
  <c r="R21" i="53"/>
  <c r="BY6" i="53" s="1"/>
  <c r="Q21" i="53"/>
  <c r="P21" i="53"/>
  <c r="BV6" i="53" s="1"/>
  <c r="O21" i="53"/>
  <c r="N21" i="53"/>
  <c r="BR6" i="53" s="1"/>
  <c r="M21" i="53"/>
  <c r="L21" i="53"/>
  <c r="BO6" i="53" s="1"/>
  <c r="K21" i="53"/>
  <c r="J21" i="53"/>
  <c r="BL6" i="53" s="1"/>
  <c r="I21" i="53"/>
  <c r="H21" i="53"/>
  <c r="BJ6" i="53" s="1"/>
  <c r="G21" i="53"/>
  <c r="BH6" i="53" s="1"/>
  <c r="F21" i="53"/>
  <c r="BG6" i="53" s="1"/>
  <c r="E21" i="53"/>
  <c r="D21" i="53"/>
  <c r="DD14" i="53"/>
  <c r="DC14" i="53"/>
  <c r="DB14" i="53"/>
  <c r="DA14" i="53"/>
  <c r="CZ14" i="53"/>
  <c r="CY14" i="53"/>
  <c r="CX14" i="53"/>
  <c r="CW14" i="53"/>
  <c r="CV14" i="53"/>
  <c r="CU14" i="53"/>
  <c r="CT14" i="53"/>
  <c r="CS14" i="53"/>
  <c r="CR14" i="53"/>
  <c r="CQ14" i="53"/>
  <c r="CP14" i="53"/>
  <c r="CO14" i="53"/>
  <c r="CN14" i="53"/>
  <c r="CM14" i="53"/>
  <c r="CL14" i="53"/>
  <c r="CK14" i="53"/>
  <c r="CJ14" i="53"/>
  <c r="CI14" i="53"/>
  <c r="CH14" i="53"/>
  <c r="CG14" i="53"/>
  <c r="CF14" i="53"/>
  <c r="CE14" i="53"/>
  <c r="CD14" i="53"/>
  <c r="BE14" i="53"/>
  <c r="AU14" i="53"/>
  <c r="U14" i="53"/>
  <c r="T14" i="53"/>
  <c r="S14" i="53"/>
  <c r="R14" i="53"/>
  <c r="Q14" i="53"/>
  <c r="P14" i="53"/>
  <c r="O14" i="53"/>
  <c r="N14" i="53"/>
  <c r="M14" i="53"/>
  <c r="L14" i="53"/>
  <c r="M29" i="53" s="1"/>
  <c r="BQ14" i="53" s="1"/>
  <c r="K14" i="53"/>
  <c r="J14" i="53"/>
  <c r="I14" i="53"/>
  <c r="H14" i="53"/>
  <c r="I29" i="53" s="1"/>
  <c r="BK14" i="53" s="1"/>
  <c r="G14" i="53"/>
  <c r="F14" i="53"/>
  <c r="DD13" i="53"/>
  <c r="DC13" i="53"/>
  <c r="DB13" i="53"/>
  <c r="DA13" i="53"/>
  <c r="CZ13" i="53"/>
  <c r="CY13" i="53"/>
  <c r="CX13" i="53"/>
  <c r="CW13" i="53"/>
  <c r="CV13" i="53"/>
  <c r="CU13" i="53"/>
  <c r="CT13" i="53"/>
  <c r="CS13" i="53"/>
  <c r="CR13" i="53"/>
  <c r="CQ13" i="53"/>
  <c r="CP13" i="53"/>
  <c r="CO13" i="53"/>
  <c r="CN13" i="53"/>
  <c r="CM13" i="53"/>
  <c r="CL13" i="53"/>
  <c r="CK13" i="53"/>
  <c r="CJ13" i="53"/>
  <c r="CI13" i="53"/>
  <c r="CH13" i="53"/>
  <c r="CG13" i="53"/>
  <c r="CF13" i="53"/>
  <c r="CE13" i="53"/>
  <c r="CD13" i="53"/>
  <c r="BH13" i="53"/>
  <c r="BF13" i="53"/>
  <c r="AU13" i="53"/>
  <c r="U13" i="53"/>
  <c r="T13" i="53"/>
  <c r="S13" i="53"/>
  <c r="R13" i="53"/>
  <c r="Q13" i="53"/>
  <c r="P13" i="53"/>
  <c r="M13" i="53"/>
  <c r="L13" i="53"/>
  <c r="K13" i="53"/>
  <c r="J13" i="53"/>
  <c r="I13" i="53"/>
  <c r="H13" i="53"/>
  <c r="E13" i="53"/>
  <c r="D13" i="53"/>
  <c r="DD12" i="53"/>
  <c r="DC12" i="53"/>
  <c r="DB12" i="53"/>
  <c r="DA12" i="53"/>
  <c r="CZ12" i="53"/>
  <c r="CY12" i="53"/>
  <c r="CX12" i="53"/>
  <c r="CW12" i="53"/>
  <c r="CV12" i="53"/>
  <c r="CU12" i="53"/>
  <c r="CT12" i="53"/>
  <c r="CS12" i="53"/>
  <c r="CR12" i="53"/>
  <c r="CQ12" i="53"/>
  <c r="CP12" i="53"/>
  <c r="CO12" i="53"/>
  <c r="CN12" i="53"/>
  <c r="CM12" i="53"/>
  <c r="CL12" i="53"/>
  <c r="CK12" i="53"/>
  <c r="CJ12" i="53"/>
  <c r="CI12" i="53"/>
  <c r="CH12" i="53"/>
  <c r="CG12" i="53"/>
  <c r="CF12" i="53"/>
  <c r="CE12" i="53"/>
  <c r="CD12" i="53"/>
  <c r="BK12" i="53"/>
  <c r="BI12" i="53"/>
  <c r="BH12" i="53"/>
  <c r="BF12" i="53"/>
  <c r="AU12" i="53"/>
  <c r="U12" i="53"/>
  <c r="T12" i="53"/>
  <c r="S12" i="53"/>
  <c r="R12" i="53"/>
  <c r="O12" i="53"/>
  <c r="N12" i="53"/>
  <c r="O27" i="53" s="1"/>
  <c r="BT12" i="53" s="1"/>
  <c r="M12" i="53"/>
  <c r="L12" i="53"/>
  <c r="K12" i="53"/>
  <c r="J12" i="53"/>
  <c r="E12" i="53"/>
  <c r="D12" i="53"/>
  <c r="DD11" i="53"/>
  <c r="DC11" i="53"/>
  <c r="DB11" i="53"/>
  <c r="DA11" i="53"/>
  <c r="CZ11" i="53"/>
  <c r="CY11" i="53"/>
  <c r="CX11" i="53"/>
  <c r="CW11" i="53"/>
  <c r="CV11" i="53"/>
  <c r="CU11" i="53"/>
  <c r="CT11" i="53"/>
  <c r="CS11" i="53"/>
  <c r="CR11" i="53"/>
  <c r="CQ11" i="53"/>
  <c r="CP11" i="53"/>
  <c r="CO11" i="53"/>
  <c r="CN11" i="53"/>
  <c r="CM11" i="53"/>
  <c r="CL11" i="53"/>
  <c r="CK11" i="53"/>
  <c r="CJ11" i="53"/>
  <c r="CI11" i="53"/>
  <c r="CH11" i="53"/>
  <c r="CG11" i="53"/>
  <c r="CF11" i="53"/>
  <c r="CE11" i="53"/>
  <c r="CD11" i="53"/>
  <c r="BZ11" i="53"/>
  <c r="BW11" i="53"/>
  <c r="BV11" i="53"/>
  <c r="BU11" i="53"/>
  <c r="BN11" i="53"/>
  <c r="BK11" i="53"/>
  <c r="AU11" i="53"/>
  <c r="U11" i="53"/>
  <c r="T11" i="53"/>
  <c r="O11" i="53"/>
  <c r="N11" i="53"/>
  <c r="M11" i="53"/>
  <c r="L11" i="53"/>
  <c r="G11" i="53"/>
  <c r="F26" i="53" s="1"/>
  <c r="F11" i="53"/>
  <c r="G26" i="53" s="1"/>
  <c r="BH11" i="53" s="1"/>
  <c r="E11" i="53"/>
  <c r="Z11" i="53" s="1"/>
  <c r="D11" i="53"/>
  <c r="DD10" i="53"/>
  <c r="DC10" i="53"/>
  <c r="DB10" i="53"/>
  <c r="DA10" i="53"/>
  <c r="CZ10" i="53"/>
  <c r="CY10" i="53"/>
  <c r="CX10" i="53"/>
  <c r="CW10" i="53"/>
  <c r="CV10" i="53"/>
  <c r="CU10" i="53"/>
  <c r="CT10" i="53"/>
  <c r="CS10" i="53"/>
  <c r="CR10" i="53"/>
  <c r="CQ10" i="53"/>
  <c r="CP10" i="53"/>
  <c r="CO10" i="53"/>
  <c r="CN10" i="53"/>
  <c r="CM10" i="53"/>
  <c r="CL10" i="53"/>
  <c r="CK10" i="53"/>
  <c r="CJ10" i="53"/>
  <c r="CI10" i="53"/>
  <c r="CH10" i="53"/>
  <c r="CG10" i="53"/>
  <c r="CF10" i="53"/>
  <c r="CE10" i="53"/>
  <c r="CD10" i="53"/>
  <c r="BY10" i="53"/>
  <c r="BX10" i="53"/>
  <c r="BQ10" i="53"/>
  <c r="AU10" i="53"/>
  <c r="Q10" i="53"/>
  <c r="P10" i="53"/>
  <c r="O10" i="53"/>
  <c r="N10" i="53"/>
  <c r="G10" i="53"/>
  <c r="F10" i="53"/>
  <c r="G25" i="53" s="1"/>
  <c r="BH10" i="53" s="1"/>
  <c r="E10" i="53"/>
  <c r="D10" i="53"/>
  <c r="DD9" i="53"/>
  <c r="DC9" i="53"/>
  <c r="DB9" i="53"/>
  <c r="DA9" i="53"/>
  <c r="CZ9" i="53"/>
  <c r="CY9" i="53"/>
  <c r="CX9" i="53"/>
  <c r="CW9" i="53"/>
  <c r="CV9" i="53"/>
  <c r="CU9" i="53"/>
  <c r="CT9" i="53"/>
  <c r="CS9" i="53"/>
  <c r="CR9" i="53"/>
  <c r="CQ9" i="53"/>
  <c r="CP9" i="53"/>
  <c r="CO9" i="53"/>
  <c r="CN9" i="53"/>
  <c r="CM9" i="53"/>
  <c r="CL9" i="53"/>
  <c r="CK9" i="53"/>
  <c r="CJ9" i="53"/>
  <c r="CI9" i="53"/>
  <c r="CH9" i="53"/>
  <c r="CG9" i="53"/>
  <c r="CF9" i="53"/>
  <c r="CE9" i="53"/>
  <c r="CD9" i="53"/>
  <c r="CC9" i="53"/>
  <c r="CB9" i="53"/>
  <c r="CA9" i="53"/>
  <c r="BZ9" i="53"/>
  <c r="BT9" i="53"/>
  <c r="BR9" i="53"/>
  <c r="AU9" i="53"/>
  <c r="Q9" i="53"/>
  <c r="Q16" i="53" s="1"/>
  <c r="P9" i="53"/>
  <c r="I9" i="53"/>
  <c r="H9" i="53"/>
  <c r="G9" i="53"/>
  <c r="F9" i="53"/>
  <c r="Y9" i="53" s="1"/>
  <c r="DD8" i="53"/>
  <c r="DC8" i="53"/>
  <c r="DB8" i="53"/>
  <c r="DA8" i="53"/>
  <c r="CZ8" i="53"/>
  <c r="CY8" i="53"/>
  <c r="CX8" i="53"/>
  <c r="CW8" i="53"/>
  <c r="CV8" i="53"/>
  <c r="CU8" i="53"/>
  <c r="CT8" i="53"/>
  <c r="CS8" i="53"/>
  <c r="CR8" i="53"/>
  <c r="CQ8" i="53"/>
  <c r="CP8" i="53"/>
  <c r="CO8" i="53"/>
  <c r="CN8" i="53"/>
  <c r="CM8" i="53"/>
  <c r="CL8" i="53"/>
  <c r="CK8" i="53"/>
  <c r="CJ8" i="53"/>
  <c r="CI8" i="53"/>
  <c r="CH8" i="53"/>
  <c r="CG8" i="53"/>
  <c r="CF8" i="53"/>
  <c r="CE8" i="53"/>
  <c r="CD8" i="53"/>
  <c r="CC8" i="53"/>
  <c r="BW8" i="53"/>
  <c r="BT8" i="53"/>
  <c r="BG8" i="53"/>
  <c r="BF8" i="53"/>
  <c r="BE8" i="53"/>
  <c r="AU8" i="53"/>
  <c r="S8" i="53"/>
  <c r="R8" i="53"/>
  <c r="I8" i="53"/>
  <c r="H8" i="53"/>
  <c r="DD7" i="53"/>
  <c r="DC7" i="53"/>
  <c r="DB7" i="53"/>
  <c r="DA7" i="53"/>
  <c r="CZ7" i="53"/>
  <c r="CY7" i="53"/>
  <c r="CX7" i="53"/>
  <c r="CW7" i="53"/>
  <c r="CV7" i="53"/>
  <c r="CU7" i="53"/>
  <c r="CT7" i="53"/>
  <c r="CS7" i="53"/>
  <c r="CR7" i="53"/>
  <c r="CQ7" i="53"/>
  <c r="CP7" i="53"/>
  <c r="CO7" i="53"/>
  <c r="CN7" i="53"/>
  <c r="CM7" i="53"/>
  <c r="CL7" i="53"/>
  <c r="CK7" i="53"/>
  <c r="CJ7" i="53"/>
  <c r="CI7" i="53"/>
  <c r="CH7" i="53"/>
  <c r="CG7" i="53"/>
  <c r="BZ7" i="53"/>
  <c r="BY7" i="53"/>
  <c r="BX7" i="53"/>
  <c r="BT7" i="53"/>
  <c r="BP7" i="53"/>
  <c r="BO7" i="53"/>
  <c r="BK7" i="53"/>
  <c r="BJ7" i="53"/>
  <c r="BG7" i="53"/>
  <c r="AU7" i="53"/>
  <c r="K7" i="53"/>
  <c r="J7" i="53"/>
  <c r="J22" i="53" s="1"/>
  <c r="DD6" i="53"/>
  <c r="DC6" i="53"/>
  <c r="DB6" i="53"/>
  <c r="DA6" i="53"/>
  <c r="CZ6" i="53"/>
  <c r="CY6" i="53"/>
  <c r="CX6" i="53"/>
  <c r="CW6" i="53"/>
  <c r="CV6" i="53"/>
  <c r="CU6" i="53"/>
  <c r="CT6" i="53"/>
  <c r="CS6" i="53"/>
  <c r="CR6" i="53"/>
  <c r="CQ6" i="53"/>
  <c r="CP6" i="53"/>
  <c r="CO6" i="53"/>
  <c r="CN6" i="53"/>
  <c r="CM6" i="53"/>
  <c r="CL6" i="53"/>
  <c r="CK6" i="53"/>
  <c r="CJ6" i="53"/>
  <c r="CI6" i="53"/>
  <c r="CH6" i="53"/>
  <c r="CG6" i="53"/>
  <c r="CF6" i="53"/>
  <c r="CE6" i="53"/>
  <c r="CD6" i="53"/>
  <c r="CC6" i="53"/>
  <c r="CB6" i="53"/>
  <c r="CA6" i="53"/>
  <c r="BW6" i="53"/>
  <c r="BU6" i="53"/>
  <c r="BT6" i="53"/>
  <c r="BQ6" i="53"/>
  <c r="BM6" i="53"/>
  <c r="BK6" i="53"/>
  <c r="BI6" i="53"/>
  <c r="BE6" i="53"/>
  <c r="BD6" i="53"/>
  <c r="BC6" i="53"/>
  <c r="AU6" i="53"/>
  <c r="Z6" i="53"/>
  <c r="Y6" i="53"/>
  <c r="G53" i="52"/>
  <c r="K50" i="52"/>
  <c r="I50" i="52"/>
  <c r="G50" i="52"/>
  <c r="F50" i="52"/>
  <c r="E50" i="52"/>
  <c r="D50" i="52"/>
  <c r="B50" i="52"/>
  <c r="K49" i="52"/>
  <c r="I49" i="52"/>
  <c r="G49" i="52"/>
  <c r="F49" i="52"/>
  <c r="E49" i="52"/>
  <c r="D49" i="52"/>
  <c r="B49" i="52"/>
  <c r="K48" i="52"/>
  <c r="I48" i="52"/>
  <c r="G48" i="52"/>
  <c r="F48" i="52"/>
  <c r="E48" i="52"/>
  <c r="D48" i="52"/>
  <c r="B48" i="52"/>
  <c r="K47" i="52"/>
  <c r="I47" i="52"/>
  <c r="G47" i="52"/>
  <c r="F47" i="52"/>
  <c r="E47" i="52"/>
  <c r="D47" i="52"/>
  <c r="B47" i="52"/>
  <c r="K46" i="52"/>
  <c r="I46" i="52"/>
  <c r="G46" i="52"/>
  <c r="F46" i="52"/>
  <c r="E46" i="52"/>
  <c r="D46" i="52"/>
  <c r="B46" i="52"/>
  <c r="K45" i="52"/>
  <c r="I45" i="52"/>
  <c r="G45" i="52"/>
  <c r="F45" i="52"/>
  <c r="E45" i="52"/>
  <c r="D45" i="52"/>
  <c r="B45" i="52"/>
  <c r="K44" i="52"/>
  <c r="I44" i="52"/>
  <c r="G44" i="52"/>
  <c r="F44" i="52"/>
  <c r="E44" i="52"/>
  <c r="D44" i="52"/>
  <c r="B44" i="52"/>
  <c r="K43" i="52"/>
  <c r="I43" i="52"/>
  <c r="G43" i="52"/>
  <c r="F43" i="52"/>
  <c r="E43" i="52"/>
  <c r="D43" i="52"/>
  <c r="B43" i="52"/>
  <c r="K42" i="52"/>
  <c r="I42" i="52"/>
  <c r="G42" i="52"/>
  <c r="F42" i="52"/>
  <c r="E42" i="52"/>
  <c r="D42" i="52"/>
  <c r="B42" i="52"/>
  <c r="K41" i="52"/>
  <c r="I41" i="52"/>
  <c r="G41" i="52"/>
  <c r="F41" i="52"/>
  <c r="E41" i="52"/>
  <c r="D41" i="52"/>
  <c r="B41" i="52"/>
  <c r="K40" i="52"/>
  <c r="I40" i="52"/>
  <c r="G40" i="52"/>
  <c r="F40" i="52"/>
  <c r="E40" i="52"/>
  <c r="D40" i="52"/>
  <c r="B40" i="52"/>
  <c r="K39" i="52"/>
  <c r="I39" i="52"/>
  <c r="G39" i="52"/>
  <c r="F39" i="52"/>
  <c r="E39" i="52"/>
  <c r="D39" i="52"/>
  <c r="B39" i="52"/>
  <c r="K38" i="52"/>
  <c r="I38" i="52"/>
  <c r="G38" i="52"/>
  <c r="F38" i="52"/>
  <c r="E38" i="52"/>
  <c r="D38" i="52"/>
  <c r="B38" i="52"/>
  <c r="V24" i="52"/>
  <c r="V23" i="52"/>
  <c r="V22" i="52"/>
  <c r="V21" i="52"/>
  <c r="V20" i="52"/>
  <c r="V19" i="52"/>
  <c r="V18" i="52"/>
  <c r="V17" i="52"/>
  <c r="V16" i="52"/>
  <c r="V15" i="52"/>
  <c r="V14" i="52"/>
  <c r="V13" i="52"/>
  <c r="V12" i="52"/>
  <c r="V11" i="52"/>
  <c r="V10" i="52"/>
  <c r="V9" i="52"/>
  <c r="C5" i="52"/>
  <c r="B3" i="52"/>
  <c r="I1" i="52"/>
  <c r="E29" i="51"/>
  <c r="D29" i="51"/>
  <c r="O28" i="51"/>
  <c r="BT13" i="51" s="1"/>
  <c r="N28" i="51"/>
  <c r="BS13" i="51" s="1"/>
  <c r="G28" i="51"/>
  <c r="F28" i="51"/>
  <c r="BG13" i="51" s="1"/>
  <c r="Q27" i="51"/>
  <c r="BW12" i="51" s="1"/>
  <c r="P27" i="51"/>
  <c r="BV12" i="51" s="1"/>
  <c r="I27" i="51"/>
  <c r="H27" i="51"/>
  <c r="BJ12" i="51" s="1"/>
  <c r="G27" i="51"/>
  <c r="BH12" i="51" s="1"/>
  <c r="F27" i="51"/>
  <c r="BG12" i="51" s="1"/>
  <c r="S26" i="51"/>
  <c r="R26" i="51"/>
  <c r="BY11" i="51" s="1"/>
  <c r="Q26" i="51"/>
  <c r="P26" i="51"/>
  <c r="BV11" i="51" s="1"/>
  <c r="K26" i="51"/>
  <c r="J26" i="51"/>
  <c r="BM11" i="51" s="1"/>
  <c r="I26" i="51"/>
  <c r="BK11" i="51" s="1"/>
  <c r="H26" i="51"/>
  <c r="BJ11" i="51" s="1"/>
  <c r="U25" i="51"/>
  <c r="T25" i="51"/>
  <c r="S25" i="51"/>
  <c r="R25" i="51"/>
  <c r="BY10" i="51" s="1"/>
  <c r="M25" i="51"/>
  <c r="L25" i="51"/>
  <c r="K25" i="51"/>
  <c r="J25" i="51"/>
  <c r="BM10" i="51" s="1"/>
  <c r="I25" i="51"/>
  <c r="H25" i="51"/>
  <c r="BJ10" i="51" s="1"/>
  <c r="U24" i="51"/>
  <c r="T24" i="51"/>
  <c r="CB9" i="51" s="1"/>
  <c r="S24" i="51"/>
  <c r="R24" i="51"/>
  <c r="O24" i="51"/>
  <c r="N24" i="51"/>
  <c r="BS9" i="51" s="1"/>
  <c r="M24" i="51"/>
  <c r="L24" i="51"/>
  <c r="BO9" i="51" s="1"/>
  <c r="K24" i="51"/>
  <c r="J24" i="51"/>
  <c r="BL9" i="51" s="1"/>
  <c r="E24" i="51"/>
  <c r="D24" i="51"/>
  <c r="BC9" i="51" s="1"/>
  <c r="U23" i="51"/>
  <c r="CC8" i="51" s="1"/>
  <c r="T23" i="51"/>
  <c r="CB8" i="51" s="1"/>
  <c r="Q23" i="51"/>
  <c r="P23" i="51"/>
  <c r="BV8" i="51" s="1"/>
  <c r="O23" i="51"/>
  <c r="BT8" i="51" s="1"/>
  <c r="N23" i="51"/>
  <c r="BS8" i="51" s="1"/>
  <c r="M23" i="51"/>
  <c r="L23" i="51"/>
  <c r="BP8" i="51" s="1"/>
  <c r="K23" i="51"/>
  <c r="BN8" i="51" s="1"/>
  <c r="J23" i="51"/>
  <c r="BM8" i="51" s="1"/>
  <c r="G23" i="51"/>
  <c r="BH8" i="51" s="1"/>
  <c r="F23" i="51"/>
  <c r="E23" i="51"/>
  <c r="BE8" i="51" s="1"/>
  <c r="D23" i="51"/>
  <c r="BD8" i="51" s="1"/>
  <c r="U22" i="51"/>
  <c r="T22" i="51"/>
  <c r="S22" i="51"/>
  <c r="R22" i="51"/>
  <c r="Q22" i="51"/>
  <c r="P22" i="51"/>
  <c r="O22" i="51"/>
  <c r="N22" i="51"/>
  <c r="BR7" i="51" s="1"/>
  <c r="M22" i="51"/>
  <c r="L22" i="51"/>
  <c r="I22" i="51"/>
  <c r="BK7" i="51" s="1"/>
  <c r="H22" i="51"/>
  <c r="BI7" i="51" s="1"/>
  <c r="G22" i="51"/>
  <c r="BH7" i="51" s="1"/>
  <c r="F22" i="51"/>
  <c r="BG7" i="51" s="1"/>
  <c r="E22" i="51"/>
  <c r="BE7" i="51" s="1"/>
  <c r="D22" i="51"/>
  <c r="BC7" i="51" s="1"/>
  <c r="U21" i="51"/>
  <c r="T21" i="51"/>
  <c r="S21" i="51"/>
  <c r="BZ6" i="51" s="1"/>
  <c r="R21" i="51"/>
  <c r="BY6" i="51" s="1"/>
  <c r="Q21" i="51"/>
  <c r="BW6" i="51" s="1"/>
  <c r="P21" i="51"/>
  <c r="BU6" i="51" s="1"/>
  <c r="O21" i="51"/>
  <c r="BT6" i="51" s="1"/>
  <c r="N21" i="51"/>
  <c r="BS6" i="51" s="1"/>
  <c r="M21" i="51"/>
  <c r="L21" i="51"/>
  <c r="K21" i="51"/>
  <c r="BN6" i="51" s="1"/>
  <c r="J21" i="51"/>
  <c r="BM6" i="51" s="1"/>
  <c r="I21" i="51"/>
  <c r="H21" i="51"/>
  <c r="G21" i="51"/>
  <c r="F21" i="51"/>
  <c r="BF6" i="51" s="1"/>
  <c r="E21" i="51"/>
  <c r="D21" i="51"/>
  <c r="BC6" i="51" s="1"/>
  <c r="DD14" i="51"/>
  <c r="DC14" i="51"/>
  <c r="DB14" i="51"/>
  <c r="DA14" i="51"/>
  <c r="CZ14" i="51"/>
  <c r="CY14" i="51"/>
  <c r="CX14" i="51"/>
  <c r="CW14" i="51"/>
  <c r="CV14" i="51"/>
  <c r="CU14" i="51"/>
  <c r="CT14" i="51"/>
  <c r="CS14" i="51"/>
  <c r="CR14" i="51"/>
  <c r="CQ14" i="51"/>
  <c r="CP14" i="51"/>
  <c r="CO14" i="51"/>
  <c r="CN14" i="51"/>
  <c r="CM14" i="51"/>
  <c r="CL14" i="51"/>
  <c r="CK14" i="51"/>
  <c r="CJ14" i="51"/>
  <c r="CI14" i="51"/>
  <c r="CH14" i="51"/>
  <c r="CG14" i="51"/>
  <c r="CF14" i="51"/>
  <c r="CE14" i="51"/>
  <c r="CD14" i="51"/>
  <c r="BE14" i="51"/>
  <c r="BD14" i="51"/>
  <c r="BC14" i="51"/>
  <c r="AU14" i="51"/>
  <c r="U14" i="51"/>
  <c r="T14" i="51"/>
  <c r="S14" i="51"/>
  <c r="R14" i="51"/>
  <c r="Q14" i="51"/>
  <c r="P14" i="51"/>
  <c r="Q29" i="51" s="1"/>
  <c r="BW14" i="51" s="1"/>
  <c r="O14" i="51"/>
  <c r="N14" i="51"/>
  <c r="M14" i="51"/>
  <c r="L14" i="51"/>
  <c r="K14" i="51"/>
  <c r="J14" i="51"/>
  <c r="I14" i="51"/>
  <c r="H14" i="51"/>
  <c r="G14" i="51"/>
  <c r="F14" i="51"/>
  <c r="DD13" i="51"/>
  <c r="DC13" i="51"/>
  <c r="DB13" i="51"/>
  <c r="DA13" i="51"/>
  <c r="CZ13" i="51"/>
  <c r="CY13" i="51"/>
  <c r="CX13" i="51"/>
  <c r="CW13" i="51"/>
  <c r="CV13" i="51"/>
  <c r="CU13" i="51"/>
  <c r="CT13" i="51"/>
  <c r="CS13" i="51"/>
  <c r="CR13" i="51"/>
  <c r="CQ13" i="51"/>
  <c r="CP13" i="51"/>
  <c r="CO13" i="51"/>
  <c r="CN13" i="51"/>
  <c r="CM13" i="51"/>
  <c r="CL13" i="51"/>
  <c r="CK13" i="51"/>
  <c r="CJ13" i="51"/>
  <c r="CI13" i="51"/>
  <c r="CH13" i="51"/>
  <c r="CG13" i="51"/>
  <c r="CF13" i="51"/>
  <c r="CE13" i="51"/>
  <c r="CD13" i="51"/>
  <c r="BH13" i="51"/>
  <c r="AU13" i="51"/>
  <c r="U13" i="51"/>
  <c r="T13" i="51"/>
  <c r="S13" i="51"/>
  <c r="R13" i="51"/>
  <c r="Q13" i="51"/>
  <c r="P13" i="51"/>
  <c r="M13" i="51"/>
  <c r="L13" i="51"/>
  <c r="K13" i="51"/>
  <c r="J13" i="51"/>
  <c r="I13" i="51"/>
  <c r="H13" i="51"/>
  <c r="E13" i="51"/>
  <c r="D13" i="51"/>
  <c r="DD12" i="51"/>
  <c r="DC12" i="51"/>
  <c r="DB12" i="51"/>
  <c r="DA12" i="51"/>
  <c r="CZ12" i="51"/>
  <c r="CY12" i="51"/>
  <c r="CX12" i="51"/>
  <c r="CW12" i="51"/>
  <c r="CV12" i="51"/>
  <c r="CU12" i="51"/>
  <c r="CT12" i="51"/>
  <c r="CS12" i="51"/>
  <c r="CR12" i="51"/>
  <c r="CQ12" i="51"/>
  <c r="CP12" i="51"/>
  <c r="CO12" i="51"/>
  <c r="CN12" i="51"/>
  <c r="CM12" i="51"/>
  <c r="CL12" i="51"/>
  <c r="CK12" i="51"/>
  <c r="CJ12" i="51"/>
  <c r="CI12" i="51"/>
  <c r="CH12" i="51"/>
  <c r="CG12" i="51"/>
  <c r="CF12" i="51"/>
  <c r="CE12" i="51"/>
  <c r="CD12" i="51"/>
  <c r="BK12" i="51"/>
  <c r="BI12" i="51"/>
  <c r="AU12" i="51"/>
  <c r="U12" i="51"/>
  <c r="T12" i="51"/>
  <c r="S12" i="51"/>
  <c r="R12" i="51"/>
  <c r="O12" i="51"/>
  <c r="N12" i="51"/>
  <c r="M12" i="51"/>
  <c r="L12" i="51"/>
  <c r="M27" i="51" s="1"/>
  <c r="BQ12" i="51" s="1"/>
  <c r="K12" i="51"/>
  <c r="J12" i="51"/>
  <c r="E12" i="51"/>
  <c r="Z12" i="51" s="1"/>
  <c r="D12" i="51"/>
  <c r="DD11" i="51"/>
  <c r="DC11" i="51"/>
  <c r="DB11" i="51"/>
  <c r="DA11" i="51"/>
  <c r="CZ11" i="51"/>
  <c r="CY11" i="51"/>
  <c r="CX11" i="51"/>
  <c r="CW11" i="51"/>
  <c r="CV11" i="51"/>
  <c r="CU11" i="51"/>
  <c r="CT11" i="51"/>
  <c r="CS11" i="51"/>
  <c r="CR11" i="51"/>
  <c r="CQ11" i="51"/>
  <c r="CP11" i="51"/>
  <c r="CO11" i="51"/>
  <c r="CN11" i="51"/>
  <c r="CM11" i="51"/>
  <c r="CL11" i="51"/>
  <c r="CK11" i="51"/>
  <c r="CJ11" i="51"/>
  <c r="CI11" i="51"/>
  <c r="CH11" i="51"/>
  <c r="CG11" i="51"/>
  <c r="CF11" i="51"/>
  <c r="CE11" i="51"/>
  <c r="CD11" i="51"/>
  <c r="BZ11" i="51"/>
  <c r="BX11" i="51"/>
  <c r="BW11" i="51"/>
  <c r="BN11" i="51"/>
  <c r="AU11" i="51"/>
  <c r="U11" i="51"/>
  <c r="U16" i="51" s="1"/>
  <c r="T11" i="51"/>
  <c r="O11" i="51"/>
  <c r="N11" i="51"/>
  <c r="M11" i="51"/>
  <c r="L11" i="51"/>
  <c r="G11" i="51"/>
  <c r="F11" i="51"/>
  <c r="E11" i="51"/>
  <c r="D11" i="51"/>
  <c r="DD10" i="51"/>
  <c r="DC10" i="51"/>
  <c r="DB10" i="51"/>
  <c r="DA10" i="51"/>
  <c r="CZ10" i="51"/>
  <c r="CY10" i="51"/>
  <c r="CX10" i="51"/>
  <c r="CW10" i="51"/>
  <c r="CV10" i="51"/>
  <c r="CU10" i="51"/>
  <c r="CT10" i="51"/>
  <c r="CS10" i="51"/>
  <c r="CR10" i="51"/>
  <c r="CQ10" i="51"/>
  <c r="CP10" i="51"/>
  <c r="CO10" i="51"/>
  <c r="CN10" i="51"/>
  <c r="CM10" i="51"/>
  <c r="CL10" i="51"/>
  <c r="CK10" i="51"/>
  <c r="CJ10" i="51"/>
  <c r="CI10" i="51"/>
  <c r="CH10" i="51"/>
  <c r="CG10" i="51"/>
  <c r="CF10" i="51"/>
  <c r="CE10" i="51"/>
  <c r="CD10" i="51"/>
  <c r="CC10" i="51"/>
  <c r="CB10" i="51"/>
  <c r="CA10" i="51"/>
  <c r="BZ10" i="51"/>
  <c r="BQ10" i="51"/>
  <c r="BP10" i="51"/>
  <c r="BO10" i="51"/>
  <c r="BN10" i="51"/>
  <c r="BK10" i="51"/>
  <c r="AU10" i="51"/>
  <c r="Q10" i="51"/>
  <c r="P10" i="51"/>
  <c r="O10" i="51"/>
  <c r="N10" i="51"/>
  <c r="G10" i="51"/>
  <c r="F10" i="51"/>
  <c r="E10" i="51"/>
  <c r="D10" i="51"/>
  <c r="DD9" i="51"/>
  <c r="DC9" i="51"/>
  <c r="DB9" i="51"/>
  <c r="DA9" i="51"/>
  <c r="CZ9" i="51"/>
  <c r="CY9" i="51"/>
  <c r="CX9" i="51"/>
  <c r="CW9" i="51"/>
  <c r="CV9" i="51"/>
  <c r="CU9" i="51"/>
  <c r="CT9" i="51"/>
  <c r="CS9" i="51"/>
  <c r="CR9" i="51"/>
  <c r="CQ9" i="51"/>
  <c r="CP9" i="51"/>
  <c r="CO9" i="51"/>
  <c r="CN9" i="51"/>
  <c r="CM9" i="51"/>
  <c r="CL9" i="51"/>
  <c r="CK9" i="51"/>
  <c r="CJ9" i="51"/>
  <c r="CI9" i="51"/>
  <c r="CH9" i="51"/>
  <c r="CG9" i="51"/>
  <c r="CF9" i="51"/>
  <c r="CE9" i="51"/>
  <c r="CD9" i="51"/>
  <c r="CC9" i="51"/>
  <c r="BZ9" i="51"/>
  <c r="BY9" i="51"/>
  <c r="BX9" i="51"/>
  <c r="BT9" i="51"/>
  <c r="BR9" i="51"/>
  <c r="BQ9" i="51"/>
  <c r="BP9" i="51"/>
  <c r="BN9" i="51"/>
  <c r="BE9" i="51"/>
  <c r="BD9" i="51"/>
  <c r="AU9" i="51"/>
  <c r="Q9" i="51"/>
  <c r="P9" i="51"/>
  <c r="I9" i="51"/>
  <c r="H9" i="51"/>
  <c r="G9" i="51"/>
  <c r="F9" i="51"/>
  <c r="DD8" i="51"/>
  <c r="DC8" i="51"/>
  <c r="DB8" i="51"/>
  <c r="DA8" i="51"/>
  <c r="CZ8" i="51"/>
  <c r="CY8" i="51"/>
  <c r="CX8" i="51"/>
  <c r="CW8" i="51"/>
  <c r="CV8" i="51"/>
  <c r="CU8" i="51"/>
  <c r="CT8" i="51"/>
  <c r="CS8" i="51"/>
  <c r="CR8" i="51"/>
  <c r="CQ8" i="51"/>
  <c r="CP8" i="51"/>
  <c r="CO8" i="51"/>
  <c r="CN8" i="51"/>
  <c r="CM8" i="51"/>
  <c r="CL8" i="51"/>
  <c r="CK8" i="51"/>
  <c r="CJ8" i="51"/>
  <c r="CI8" i="51"/>
  <c r="CH8" i="51"/>
  <c r="CG8" i="51"/>
  <c r="CF8" i="51"/>
  <c r="CE8" i="51"/>
  <c r="CD8" i="51"/>
  <c r="BW8" i="51"/>
  <c r="BR8" i="51"/>
  <c r="BQ8" i="51"/>
  <c r="BG8" i="51"/>
  <c r="BF8" i="51"/>
  <c r="AU8" i="51"/>
  <c r="S8" i="51"/>
  <c r="R8" i="51"/>
  <c r="S23" i="51" s="1"/>
  <c r="BZ8" i="51" s="1"/>
  <c r="I8" i="51"/>
  <c r="H8" i="51"/>
  <c r="DD7" i="51"/>
  <c r="DC7" i="51"/>
  <c r="DB7" i="51"/>
  <c r="DA7" i="51"/>
  <c r="CZ7" i="51"/>
  <c r="CY7" i="51"/>
  <c r="CX7" i="51"/>
  <c r="CW7" i="51"/>
  <c r="CV7" i="51"/>
  <c r="CU7" i="51"/>
  <c r="CT7" i="51"/>
  <c r="CS7" i="51"/>
  <c r="CR7" i="51"/>
  <c r="CQ7" i="51"/>
  <c r="CP7" i="51"/>
  <c r="CO7" i="51"/>
  <c r="CN7" i="51"/>
  <c r="CM7" i="51"/>
  <c r="CL7" i="51"/>
  <c r="CK7" i="51"/>
  <c r="CJ7" i="51"/>
  <c r="CI7" i="51"/>
  <c r="CH7" i="51"/>
  <c r="CG7" i="51"/>
  <c r="CC7" i="51"/>
  <c r="CB7" i="51"/>
  <c r="CA7" i="51"/>
  <c r="BZ7" i="51"/>
  <c r="BY7" i="51"/>
  <c r="BX7" i="51"/>
  <c r="BW7" i="51"/>
  <c r="BV7" i="51"/>
  <c r="BU7" i="51"/>
  <c r="BT7" i="51"/>
  <c r="BS7" i="51"/>
  <c r="BQ7" i="51"/>
  <c r="BP7" i="51"/>
  <c r="BO7" i="51"/>
  <c r="BJ7" i="51"/>
  <c r="BF7" i="51"/>
  <c r="BD7" i="51"/>
  <c r="AU7" i="51"/>
  <c r="K7" i="51"/>
  <c r="J7" i="51"/>
  <c r="DD6" i="51"/>
  <c r="DC6" i="51"/>
  <c r="DB6" i="51"/>
  <c r="DA6" i="51"/>
  <c r="CZ6" i="51"/>
  <c r="CY6" i="51"/>
  <c r="CX6" i="51"/>
  <c r="CW6" i="51"/>
  <c r="CV6" i="51"/>
  <c r="CU6" i="51"/>
  <c r="CT6" i="51"/>
  <c r="CS6" i="51"/>
  <c r="CR6" i="51"/>
  <c r="CQ6" i="51"/>
  <c r="CP6" i="51"/>
  <c r="CO6" i="51"/>
  <c r="CN6" i="51"/>
  <c r="CM6" i="51"/>
  <c r="CL6" i="51"/>
  <c r="CK6" i="51"/>
  <c r="CJ6" i="51"/>
  <c r="CI6" i="51"/>
  <c r="CH6" i="51"/>
  <c r="CG6" i="51"/>
  <c r="CF6" i="51"/>
  <c r="CE6" i="51"/>
  <c r="CD6" i="51"/>
  <c r="CC6" i="51"/>
  <c r="CB6" i="51"/>
  <c r="CA6" i="51"/>
  <c r="BQ6" i="51"/>
  <c r="BP6" i="51"/>
  <c r="BO6" i="51"/>
  <c r="BK6" i="51"/>
  <c r="BI6" i="51"/>
  <c r="BH6" i="51"/>
  <c r="BG6" i="51"/>
  <c r="BE6" i="51"/>
  <c r="AU6" i="51"/>
  <c r="Z6" i="51"/>
  <c r="Y6" i="51"/>
  <c r="C7" i="43"/>
  <c r="B31" i="39"/>
  <c r="K31" i="39"/>
  <c r="K30" i="39"/>
  <c r="K35" i="39"/>
  <c r="K7" i="32"/>
  <c r="J7" i="32"/>
  <c r="BU12" i="53" l="1"/>
  <c r="S27" i="53"/>
  <c r="BZ12" i="53" s="1"/>
  <c r="BJ11" i="53"/>
  <c r="BM10" i="53"/>
  <c r="K27" i="53"/>
  <c r="BN12" i="53" s="1"/>
  <c r="BI10" i="53"/>
  <c r="T27" i="53"/>
  <c r="S16" i="53"/>
  <c r="BO9" i="53"/>
  <c r="K28" i="53"/>
  <c r="BN13" i="53" s="1"/>
  <c r="D16" i="53"/>
  <c r="BC9" i="53"/>
  <c r="CB8" i="53"/>
  <c r="BP8" i="53"/>
  <c r="L27" i="53"/>
  <c r="BD8" i="53"/>
  <c r="T29" i="53"/>
  <c r="T16" i="53"/>
  <c r="U29" i="53"/>
  <c r="CC14" i="53" s="1"/>
  <c r="BU7" i="53"/>
  <c r="M16" i="53"/>
  <c r="M28" i="53"/>
  <c r="BQ13" i="53" s="1"/>
  <c r="BC7" i="53"/>
  <c r="E27" i="53"/>
  <c r="BE12" i="53" s="1"/>
  <c r="BX6" i="53"/>
  <c r="BS6" i="53"/>
  <c r="BS7" i="53"/>
  <c r="O16" i="53"/>
  <c r="BP6" i="53"/>
  <c r="AA6" i="53"/>
  <c r="AW6" i="53" s="1"/>
  <c r="I24" i="53"/>
  <c r="BK9" i="53" s="1"/>
  <c r="BF6" i="53"/>
  <c r="W6" i="53"/>
  <c r="AV6" i="53" s="1"/>
  <c r="BG11" i="53"/>
  <c r="BF11" i="53"/>
  <c r="X6" i="53"/>
  <c r="BR13" i="53"/>
  <c r="Z14" i="53"/>
  <c r="Y13" i="53"/>
  <c r="Q29" i="53"/>
  <c r="BW14" i="53" s="1"/>
  <c r="P29" i="53"/>
  <c r="BR8" i="53"/>
  <c r="K16" i="53"/>
  <c r="H29" i="53"/>
  <c r="BJ14" i="53" s="1"/>
  <c r="I28" i="53"/>
  <c r="BK13" i="53" s="1"/>
  <c r="BL8" i="53"/>
  <c r="M27" i="53"/>
  <c r="BQ12" i="53" s="1"/>
  <c r="Z13" i="53"/>
  <c r="S28" i="53"/>
  <c r="BZ13" i="53" s="1"/>
  <c r="R28" i="53"/>
  <c r="BY13" i="53" s="1"/>
  <c r="CA7" i="53"/>
  <c r="U16" i="53"/>
  <c r="U27" i="53"/>
  <c r="CC12" i="53" s="1"/>
  <c r="O26" i="53"/>
  <c r="BT11" i="53" s="1"/>
  <c r="N26" i="53"/>
  <c r="AY6" i="53"/>
  <c r="BN6" i="53"/>
  <c r="BA6" i="53" s="1"/>
  <c r="S23" i="53"/>
  <c r="BZ8" i="53" s="1"/>
  <c r="Q25" i="53"/>
  <c r="BW10" i="53" s="1"/>
  <c r="L29" i="53"/>
  <c r="AZ6" i="53"/>
  <c r="Z12" i="53"/>
  <c r="P25" i="53"/>
  <c r="BV10" i="53" s="1"/>
  <c r="BM7" i="53"/>
  <c r="BL7" i="53"/>
  <c r="W7" i="53"/>
  <c r="AV7" i="53" s="1"/>
  <c r="Z10" i="53"/>
  <c r="E16" i="53"/>
  <c r="BM11" i="53"/>
  <c r="BL11" i="53"/>
  <c r="BP12" i="53"/>
  <c r="BO12" i="53"/>
  <c r="I23" i="53"/>
  <c r="Y8" i="53"/>
  <c r="BU8" i="53"/>
  <c r="BU10" i="53"/>
  <c r="E26" i="53"/>
  <c r="D26" i="53"/>
  <c r="M26" i="53"/>
  <c r="BQ11" i="53" s="1"/>
  <c r="L26" i="53"/>
  <c r="U26" i="53"/>
  <c r="CC11" i="53" s="1"/>
  <c r="T26" i="53"/>
  <c r="H16" i="53"/>
  <c r="H23" i="53"/>
  <c r="BY9" i="53"/>
  <c r="BX9" i="53"/>
  <c r="D25" i="53"/>
  <c r="BY11" i="53"/>
  <c r="BX11" i="53"/>
  <c r="BX13" i="53"/>
  <c r="BP14" i="53"/>
  <c r="BO14" i="53"/>
  <c r="Z7" i="53"/>
  <c r="X12" i="53"/>
  <c r="Z8" i="53"/>
  <c r="I16" i="53"/>
  <c r="F16" i="53"/>
  <c r="G24" i="53"/>
  <c r="Q24" i="53"/>
  <c r="BW9" i="53" s="1"/>
  <c r="P24" i="53"/>
  <c r="E28" i="53"/>
  <c r="D28" i="53"/>
  <c r="Q28" i="53"/>
  <c r="BW13" i="53" s="1"/>
  <c r="P28" i="53"/>
  <c r="U28" i="53"/>
  <c r="CC13" i="53" s="1"/>
  <c r="T28" i="53"/>
  <c r="L16" i="53"/>
  <c r="F24" i="53"/>
  <c r="BP10" i="53"/>
  <c r="BO10" i="53"/>
  <c r="J28" i="53"/>
  <c r="BD14" i="53"/>
  <c r="BC14" i="53"/>
  <c r="J16" i="53"/>
  <c r="K22" i="53"/>
  <c r="Y7" i="53"/>
  <c r="G16" i="53"/>
  <c r="E25" i="53"/>
  <c r="O25" i="53"/>
  <c r="BT10" i="53" s="1"/>
  <c r="Y11" i="53"/>
  <c r="AA11" i="53" s="1"/>
  <c r="AW11" i="53" s="1"/>
  <c r="G29" i="53"/>
  <c r="K29" i="53"/>
  <c r="BN14" i="53" s="1"/>
  <c r="O29" i="53"/>
  <c r="BT14" i="53" s="1"/>
  <c r="S29" i="53"/>
  <c r="BZ14" i="53" s="1"/>
  <c r="P16" i="53"/>
  <c r="BM9" i="53"/>
  <c r="BL9" i="53"/>
  <c r="CB10" i="53"/>
  <c r="CA10" i="53"/>
  <c r="D27" i="53"/>
  <c r="CB12" i="53"/>
  <c r="CA12" i="53"/>
  <c r="CB14" i="53"/>
  <c r="CA14" i="53"/>
  <c r="Z9" i="53"/>
  <c r="AA9" i="53" s="1"/>
  <c r="AW9" i="53" s="1"/>
  <c r="Y10" i="53"/>
  <c r="Y12" i="53"/>
  <c r="Y14" i="53"/>
  <c r="N16" i="53"/>
  <c r="R16" i="53"/>
  <c r="R23" i="53"/>
  <c r="H24" i="53"/>
  <c r="F25" i="53"/>
  <c r="N25" i="53"/>
  <c r="J27" i="53"/>
  <c r="N27" i="53"/>
  <c r="R27" i="53"/>
  <c r="H28" i="53"/>
  <c r="L28" i="53"/>
  <c r="F29" i="53"/>
  <c r="J29" i="53"/>
  <c r="N29" i="53"/>
  <c r="R29" i="53"/>
  <c r="BR13" i="51"/>
  <c r="BF12" i="51"/>
  <c r="BU11" i="51"/>
  <c r="I29" i="51"/>
  <c r="BK14" i="51" s="1"/>
  <c r="BI10" i="51"/>
  <c r="BM9" i="51"/>
  <c r="K28" i="51"/>
  <c r="BN13" i="51" s="1"/>
  <c r="N16" i="51"/>
  <c r="BL8" i="51"/>
  <c r="K16" i="51"/>
  <c r="G24" i="51"/>
  <c r="BH9" i="51" s="1"/>
  <c r="BC8" i="51"/>
  <c r="U29" i="51"/>
  <c r="CC14" i="51" s="1"/>
  <c r="E16" i="51"/>
  <c r="BX6" i="51"/>
  <c r="Q25" i="51"/>
  <c r="BW10" i="51" s="1"/>
  <c r="BR6" i="51"/>
  <c r="BL6" i="51"/>
  <c r="BD6" i="51"/>
  <c r="BU12" i="51"/>
  <c r="BI11" i="51"/>
  <c r="BL10" i="51"/>
  <c r="Z10" i="51"/>
  <c r="D25" i="51"/>
  <c r="BX10" i="51"/>
  <c r="R28" i="51"/>
  <c r="T27" i="51"/>
  <c r="CA8" i="51"/>
  <c r="CA9" i="51"/>
  <c r="Z11" i="51"/>
  <c r="K22" i="51"/>
  <c r="X6" i="51"/>
  <c r="Z14" i="51"/>
  <c r="Z8" i="51"/>
  <c r="M29" i="51"/>
  <c r="BQ14" i="51" s="1"/>
  <c r="P25" i="51"/>
  <c r="BV10" i="51" s="1"/>
  <c r="F16" i="51"/>
  <c r="H23" i="51"/>
  <c r="BI8" i="51" s="1"/>
  <c r="G25" i="51"/>
  <c r="BH10" i="51" s="1"/>
  <c r="F26" i="51"/>
  <c r="AY6" i="51"/>
  <c r="W6" i="51"/>
  <c r="AV6" i="51" s="1"/>
  <c r="Y11" i="51"/>
  <c r="BD10" i="51"/>
  <c r="BC10" i="51"/>
  <c r="BX13" i="51"/>
  <c r="BY13" i="51"/>
  <c r="BG11" i="51"/>
  <c r="BF11" i="51"/>
  <c r="CA12" i="51"/>
  <c r="CB12" i="51"/>
  <c r="BJ8" i="51"/>
  <c r="BA6" i="51"/>
  <c r="BO8" i="51"/>
  <c r="Q24" i="51"/>
  <c r="BW9" i="51" s="1"/>
  <c r="P24" i="51"/>
  <c r="Y9" i="51"/>
  <c r="BU10" i="51"/>
  <c r="M16" i="51"/>
  <c r="E28" i="51"/>
  <c r="D28" i="51"/>
  <c r="Q28" i="51"/>
  <c r="BW13" i="51" s="1"/>
  <c r="P28" i="51"/>
  <c r="U28" i="51"/>
  <c r="CC13" i="51" s="1"/>
  <c r="T28" i="51"/>
  <c r="Y13" i="51"/>
  <c r="H16" i="51"/>
  <c r="P16" i="51"/>
  <c r="E26" i="51"/>
  <c r="D26" i="51"/>
  <c r="M26" i="51"/>
  <c r="BQ11" i="51" s="1"/>
  <c r="L26" i="51"/>
  <c r="U26" i="51"/>
  <c r="CC11" i="51" s="1"/>
  <c r="T26" i="51"/>
  <c r="S27" i="51"/>
  <c r="BZ12" i="51" s="1"/>
  <c r="R27" i="51"/>
  <c r="AA6" i="51"/>
  <c r="AW6" i="51" s="1"/>
  <c r="S16" i="51"/>
  <c r="I23" i="51"/>
  <c r="Y8" i="51"/>
  <c r="G16" i="51"/>
  <c r="Q16" i="51"/>
  <c r="E25" i="51"/>
  <c r="Y10" i="51"/>
  <c r="O25" i="51"/>
  <c r="BT10" i="51" s="1"/>
  <c r="N25" i="51"/>
  <c r="G26" i="51"/>
  <c r="BH11" i="51" s="1"/>
  <c r="O26" i="51"/>
  <c r="BT11" i="51" s="1"/>
  <c r="BL11" i="51"/>
  <c r="K27" i="51"/>
  <c r="BN12" i="51" s="1"/>
  <c r="O27" i="51"/>
  <c r="BT12" i="51" s="1"/>
  <c r="U27" i="51"/>
  <c r="CC12" i="51" s="1"/>
  <c r="Z13" i="51"/>
  <c r="BF13" i="51"/>
  <c r="J16" i="51"/>
  <c r="R16" i="51"/>
  <c r="BJ6" i="51"/>
  <c r="BV6" i="51"/>
  <c r="J22" i="51"/>
  <c r="F24" i="51"/>
  <c r="N26" i="51"/>
  <c r="J28" i="51"/>
  <c r="E27" i="51"/>
  <c r="Y12" i="51"/>
  <c r="AA12" i="51" s="1"/>
  <c r="AW12" i="51" s="1"/>
  <c r="L27" i="51"/>
  <c r="Y7" i="51"/>
  <c r="I16" i="51"/>
  <c r="BU8" i="51"/>
  <c r="I24" i="51"/>
  <c r="H24" i="51"/>
  <c r="O16" i="51"/>
  <c r="I28" i="51"/>
  <c r="BK13" i="51" s="1"/>
  <c r="H28" i="51"/>
  <c r="M28" i="51"/>
  <c r="BQ13" i="51" s="1"/>
  <c r="L28" i="51"/>
  <c r="S28" i="51"/>
  <c r="BZ13" i="51" s="1"/>
  <c r="G29" i="51"/>
  <c r="F29" i="51"/>
  <c r="Y14" i="51"/>
  <c r="K29" i="51"/>
  <c r="BN14" i="51" s="1"/>
  <c r="J29" i="51"/>
  <c r="O29" i="51"/>
  <c r="BT14" i="51" s="1"/>
  <c r="N29" i="51"/>
  <c r="S29" i="51"/>
  <c r="BZ14" i="51" s="1"/>
  <c r="R29" i="51"/>
  <c r="D16" i="51"/>
  <c r="L16" i="51"/>
  <c r="T16" i="51"/>
  <c r="D27" i="51"/>
  <c r="H29" i="51"/>
  <c r="L29" i="51"/>
  <c r="P29" i="51"/>
  <c r="T29" i="51"/>
  <c r="Z7" i="51"/>
  <c r="Z9" i="51"/>
  <c r="R23" i="51"/>
  <c r="F25" i="51"/>
  <c r="J27" i="51"/>
  <c r="N27" i="51"/>
  <c r="C5" i="43"/>
  <c r="C6" i="43"/>
  <c r="C8" i="43"/>
  <c r="C9" i="43"/>
  <c r="C10" i="43"/>
  <c r="C11" i="43"/>
  <c r="C4" i="43"/>
  <c r="Y9" i="52"/>
  <c r="Y23" i="54"/>
  <c r="AC17" i="54"/>
  <c r="Y19" i="52"/>
  <c r="Y24" i="52"/>
  <c r="AA10" i="54"/>
  <c r="Y16" i="52"/>
  <c r="AE17" i="52"/>
  <c r="AC16" i="52"/>
  <c r="AE22" i="54"/>
  <c r="AE11" i="54"/>
  <c r="Z15" i="52"/>
  <c r="AA10" i="52"/>
  <c r="AE24" i="54"/>
  <c r="Z18" i="54"/>
  <c r="Z12" i="54"/>
  <c r="Y9" i="54"/>
  <c r="AA23" i="52"/>
  <c r="AA13" i="54"/>
  <c r="AE24" i="52"/>
  <c r="AE15" i="52"/>
  <c r="Y12" i="52"/>
  <c r="AC18" i="52"/>
  <c r="Z19" i="52"/>
  <c r="Z20" i="52"/>
  <c r="AA17" i="54"/>
  <c r="AE15" i="54"/>
  <c r="AE16" i="54"/>
  <c r="AC11" i="54"/>
  <c r="AC14" i="54"/>
  <c r="Z12" i="52"/>
  <c r="Z24" i="52"/>
  <c r="AC11" i="52"/>
  <c r="AA24" i="54"/>
  <c r="AE18" i="52"/>
  <c r="AA18" i="52"/>
  <c r="Y14" i="54"/>
  <c r="Y17" i="54"/>
  <c r="AE20" i="54"/>
  <c r="AC24" i="54"/>
  <c r="AC12" i="52"/>
  <c r="AA20" i="52"/>
  <c r="Z10" i="54"/>
  <c r="AC23" i="54"/>
  <c r="AA12" i="54"/>
  <c r="Y15" i="54"/>
  <c r="Y13" i="54"/>
  <c r="AA15" i="52"/>
  <c r="AA11" i="54"/>
  <c r="AC22" i="54"/>
  <c r="AE22" i="52"/>
  <c r="AC9" i="54"/>
  <c r="AA14" i="52"/>
  <c r="AC19" i="52"/>
  <c r="Y10" i="54"/>
  <c r="Z23" i="52"/>
  <c r="AC10" i="54"/>
  <c r="AE13" i="52"/>
  <c r="AE14" i="52"/>
  <c r="AC20" i="54"/>
  <c r="Z11" i="54"/>
  <c r="Z9" i="54"/>
  <c r="AA9" i="52"/>
  <c r="AC9" i="52"/>
  <c r="AE12" i="54"/>
  <c r="Y18" i="54"/>
  <c r="Y19" i="54"/>
  <c r="AA22" i="52"/>
  <c r="AC12" i="54"/>
  <c r="AA21" i="54"/>
  <c r="Z16" i="54"/>
  <c r="Y13" i="52"/>
  <c r="AC15" i="52"/>
  <c r="AE9" i="54"/>
  <c r="AA19" i="52"/>
  <c r="Y20" i="54"/>
  <c r="AC14" i="52"/>
  <c r="Z16" i="52"/>
  <c r="Y17" i="52"/>
  <c r="Z9" i="52"/>
  <c r="AC20" i="52"/>
  <c r="AE11" i="52"/>
  <c r="AE9" i="52"/>
  <c r="Y21" i="52"/>
  <c r="AC17" i="52"/>
  <c r="Z13" i="52"/>
  <c r="AE19" i="52"/>
  <c r="AA13" i="52"/>
  <c r="Z21" i="52"/>
  <c r="Z11" i="52"/>
  <c r="AE19" i="54"/>
  <c r="AC13" i="54"/>
  <c r="Y20" i="52"/>
  <c r="AC23" i="52"/>
  <c r="AC19" i="54"/>
  <c r="AA24" i="52"/>
  <c r="AA21" i="52"/>
  <c r="AA14" i="54"/>
  <c r="Z15" i="54"/>
  <c r="AE23" i="54"/>
  <c r="AC16" i="54"/>
  <c r="AE14" i="54"/>
  <c r="AC21" i="54"/>
  <c r="AC18" i="54"/>
  <c r="AA16" i="52"/>
  <c r="Z21" i="54"/>
  <c r="Z18" i="52"/>
  <c r="AE23" i="52"/>
  <c r="Y21" i="54"/>
  <c r="AE16" i="52"/>
  <c r="AC10" i="52"/>
  <c r="AA22" i="54"/>
  <c r="AE10" i="52"/>
  <c r="AA11" i="52"/>
  <c r="Y11" i="52"/>
  <c r="AA12" i="52"/>
  <c r="AA15" i="54"/>
  <c r="AA20" i="54"/>
  <c r="AE13" i="54"/>
  <c r="Z17" i="54"/>
  <c r="Y16" i="54"/>
  <c r="AE12" i="52"/>
  <c r="AE21" i="54"/>
  <c r="AA17" i="52"/>
  <c r="AA16" i="54"/>
  <c r="Y10" i="52"/>
  <c r="Y15" i="52"/>
  <c r="AE10" i="54"/>
  <c r="Z10" i="52"/>
  <c r="Y23" i="52"/>
  <c r="Y12" i="54"/>
  <c r="Y11" i="54"/>
  <c r="Y24" i="54"/>
  <c r="Y18" i="52"/>
  <c r="Z17" i="52"/>
  <c r="AA9" i="54"/>
  <c r="Y14" i="52"/>
  <c r="AA23" i="54"/>
  <c r="Z19" i="54"/>
  <c r="Z24" i="54"/>
  <c r="AC24" i="52"/>
  <c r="AC22" i="52"/>
  <c r="Z20" i="54"/>
  <c r="AC13" i="52"/>
  <c r="AE17" i="54"/>
  <c r="Y22" i="52"/>
  <c r="Z14" i="54"/>
  <c r="AE18" i="54"/>
  <c r="Z13" i="54"/>
  <c r="Y22" i="54"/>
  <c r="Z22" i="54"/>
  <c r="AA18" i="54"/>
  <c r="AA19" i="54"/>
  <c r="Z22" i="52"/>
  <c r="AC15" i="54"/>
  <c r="Z23" i="54"/>
  <c r="AE21" i="52"/>
  <c r="Z14" i="52"/>
  <c r="AE20" i="52"/>
  <c r="AC21" i="52"/>
  <c r="O13" i="54" l="1"/>
  <c r="O20" i="52"/>
  <c r="O14" i="54"/>
  <c r="O22" i="54"/>
  <c r="O18" i="52"/>
  <c r="O19" i="52"/>
  <c r="O22" i="52"/>
  <c r="O11" i="54"/>
  <c r="O12" i="52"/>
  <c r="O17" i="52"/>
  <c r="O9" i="54"/>
  <c r="M14" i="54" s="1"/>
  <c r="P14" i="54" s="1"/>
  <c r="O14" i="52"/>
  <c r="O24" i="54"/>
  <c r="O20" i="54"/>
  <c r="O15" i="52"/>
  <c r="O10" i="54"/>
  <c r="O10" i="52"/>
  <c r="O13" i="52"/>
  <c r="O9" i="52"/>
  <c r="O24" i="52"/>
  <c r="O19" i="54"/>
  <c r="O11" i="52"/>
  <c r="O23" i="54"/>
  <c r="O18" i="54"/>
  <c r="O21" i="52"/>
  <c r="O16" i="54"/>
  <c r="O17" i="54"/>
  <c r="O16" i="52"/>
  <c r="O12" i="54"/>
  <c r="O15" i="54"/>
  <c r="O21" i="54"/>
  <c r="O23" i="52"/>
  <c r="P31" i="53"/>
  <c r="G31" i="53"/>
  <c r="AA13" i="53"/>
  <c r="AW13" i="53" s="1"/>
  <c r="BI14" i="53"/>
  <c r="BA12" i="53"/>
  <c r="J31" i="53"/>
  <c r="E31" i="53"/>
  <c r="AA14" i="53"/>
  <c r="AW14" i="53" s="1"/>
  <c r="M31" i="53"/>
  <c r="Q31" i="53"/>
  <c r="BV14" i="53"/>
  <c r="BU14" i="53"/>
  <c r="H31" i="53"/>
  <c r="W14" i="53"/>
  <c r="AV14" i="53" s="1"/>
  <c r="S31" i="53"/>
  <c r="X19" i="53"/>
  <c r="U31" i="53"/>
  <c r="BS11" i="53"/>
  <c r="BR11" i="53"/>
  <c r="Y18" i="53"/>
  <c r="CD7" i="53" s="1"/>
  <c r="AY7" i="53" s="1"/>
  <c r="W19" i="53"/>
  <c r="AA12" i="53"/>
  <c r="AW12" i="53" s="1"/>
  <c r="M24" i="54"/>
  <c r="M20" i="54"/>
  <c r="BX14" i="53"/>
  <c r="BY14" i="53"/>
  <c r="BP13" i="53"/>
  <c r="BO13" i="53"/>
  <c r="BX8" i="53"/>
  <c r="BY8" i="53"/>
  <c r="BU13" i="53"/>
  <c r="BV13" i="53"/>
  <c r="BD11" i="53"/>
  <c r="W11" i="53"/>
  <c r="AV11" i="53" s="1"/>
  <c r="BC11" i="53"/>
  <c r="BI13" i="53"/>
  <c r="BJ13" i="53"/>
  <c r="L31" i="53"/>
  <c r="BE11" i="53"/>
  <c r="BA11" i="53" s="1"/>
  <c r="X11" i="53"/>
  <c r="BK8" i="53"/>
  <c r="BA8" i="53" s="1"/>
  <c r="X8" i="53"/>
  <c r="BL14" i="53"/>
  <c r="BM14" i="53"/>
  <c r="BX12" i="53"/>
  <c r="BY12" i="53"/>
  <c r="BG10" i="53"/>
  <c r="BF10" i="53"/>
  <c r="BH14" i="53"/>
  <c r="BA14" i="53" s="1"/>
  <c r="X14" i="53"/>
  <c r="X10" i="53"/>
  <c r="BE10" i="53"/>
  <c r="BA10" i="53" s="1"/>
  <c r="W9" i="53"/>
  <c r="AV9" i="53" s="1"/>
  <c r="BG9" i="53"/>
  <c r="BF9" i="53"/>
  <c r="F31" i="53"/>
  <c r="CB13" i="53"/>
  <c r="CA13" i="53"/>
  <c r="BD13" i="53"/>
  <c r="AZ13" i="53" s="1"/>
  <c r="W13" i="53"/>
  <c r="AV13" i="53" s="1"/>
  <c r="BC13" i="53"/>
  <c r="AA8" i="53"/>
  <c r="AW8" i="53" s="1"/>
  <c r="AA7" i="53"/>
  <c r="AW7" i="53" s="1"/>
  <c r="O31" i="53"/>
  <c r="BP11" i="53"/>
  <c r="BO11" i="53"/>
  <c r="Z18" i="53"/>
  <c r="CF7" i="53" s="1"/>
  <c r="R31" i="53"/>
  <c r="BL12" i="53"/>
  <c r="BM12" i="53"/>
  <c r="BJ8" i="53"/>
  <c r="AZ8" i="53" s="1"/>
  <c r="W8" i="53"/>
  <c r="BI8" i="53"/>
  <c r="CB11" i="53"/>
  <c r="CA11" i="53"/>
  <c r="BS14" i="53"/>
  <c r="BR14" i="53"/>
  <c r="BS10" i="53"/>
  <c r="BR10" i="53"/>
  <c r="BN7" i="53"/>
  <c r="X7" i="53"/>
  <c r="BU9" i="53"/>
  <c r="BV9" i="53"/>
  <c r="BD10" i="53"/>
  <c r="W10" i="53"/>
  <c r="AV10" i="53" s="1"/>
  <c r="BC10" i="53"/>
  <c r="AA10" i="53"/>
  <c r="AW10" i="53" s="1"/>
  <c r="BG14" i="53"/>
  <c r="BF14" i="53"/>
  <c r="BS12" i="53"/>
  <c r="BR12" i="53"/>
  <c r="BI9" i="53"/>
  <c r="BJ9" i="53"/>
  <c r="BD12" i="53"/>
  <c r="AZ12" i="53" s="1"/>
  <c r="W12" i="53"/>
  <c r="AV12" i="53" s="1"/>
  <c r="BC12" i="53"/>
  <c r="I31" i="53"/>
  <c r="BM13" i="53"/>
  <c r="BL13" i="53"/>
  <c r="T31" i="53"/>
  <c r="D31" i="53"/>
  <c r="BE13" i="53"/>
  <c r="BA13" i="53" s="1"/>
  <c r="X13" i="53"/>
  <c r="X9" i="53"/>
  <c r="BH9" i="53"/>
  <c r="BA9" i="53" s="1"/>
  <c r="K31" i="53"/>
  <c r="N31" i="53"/>
  <c r="F31" i="51"/>
  <c r="I31" i="51"/>
  <c r="E31" i="51"/>
  <c r="AA10" i="51"/>
  <c r="AW10" i="51" s="1"/>
  <c r="AA9" i="51"/>
  <c r="AW9" i="51" s="1"/>
  <c r="AA13" i="51"/>
  <c r="AW13" i="51" s="1"/>
  <c r="AA14" i="51"/>
  <c r="AW14" i="51" s="1"/>
  <c r="K31" i="51"/>
  <c r="U31" i="51"/>
  <c r="AA11" i="51"/>
  <c r="AW11" i="51" s="1"/>
  <c r="L31" i="51"/>
  <c r="AZ6" i="51"/>
  <c r="X19" i="51"/>
  <c r="AA8" i="51"/>
  <c r="AW8" i="51" s="1"/>
  <c r="X7" i="51"/>
  <c r="BN7" i="51"/>
  <c r="W19" i="51"/>
  <c r="Y18" i="51"/>
  <c r="CD7" i="51" s="1"/>
  <c r="BF10" i="51"/>
  <c r="BG10" i="51"/>
  <c r="CB14" i="51"/>
  <c r="CA14" i="51"/>
  <c r="BY8" i="51"/>
  <c r="AZ8" i="51" s="1"/>
  <c r="BX8" i="51"/>
  <c r="AY8" i="51" s="1"/>
  <c r="BV14" i="51"/>
  <c r="BU14" i="51"/>
  <c r="BX14" i="51"/>
  <c r="BY14" i="51"/>
  <c r="BM14" i="51"/>
  <c r="BL14" i="51"/>
  <c r="BH14" i="51"/>
  <c r="BA14" i="51" s="1"/>
  <c r="X14" i="51"/>
  <c r="BI13" i="51"/>
  <c r="BJ13" i="51"/>
  <c r="BJ9" i="51"/>
  <c r="BI9" i="51"/>
  <c r="BE12" i="51"/>
  <c r="BA12" i="51" s="1"/>
  <c r="X12" i="51"/>
  <c r="BM7" i="51"/>
  <c r="BL7" i="51"/>
  <c r="W7" i="51"/>
  <c r="CA11" i="51"/>
  <c r="CB11" i="51"/>
  <c r="BC11" i="51"/>
  <c r="BD11" i="51"/>
  <c r="W11" i="51"/>
  <c r="AV11" i="51" s="1"/>
  <c r="BV13" i="51"/>
  <c r="BU13" i="51"/>
  <c r="W8" i="51"/>
  <c r="AV8" i="51" s="1"/>
  <c r="BR12" i="51"/>
  <c r="BS12" i="51"/>
  <c r="BO14" i="51"/>
  <c r="BP14" i="51"/>
  <c r="Q31" i="51"/>
  <c r="BK9" i="51"/>
  <c r="BA9" i="51" s="1"/>
  <c r="X9" i="51"/>
  <c r="BP12" i="51"/>
  <c r="BO12" i="51"/>
  <c r="BM13" i="51"/>
  <c r="BL13" i="51"/>
  <c r="T31" i="51"/>
  <c r="X10" i="51"/>
  <c r="BE10" i="51"/>
  <c r="BA10" i="51" s="1"/>
  <c r="X8" i="51"/>
  <c r="BK8" i="51"/>
  <c r="BA8" i="51" s="1"/>
  <c r="J31" i="51"/>
  <c r="X11" i="51"/>
  <c r="BE11" i="51"/>
  <c r="BA11" i="51" s="1"/>
  <c r="G31" i="51"/>
  <c r="W10" i="51"/>
  <c r="AV10" i="51" s="1"/>
  <c r="BM12" i="51"/>
  <c r="BL12" i="51"/>
  <c r="AA7" i="51"/>
  <c r="AW7" i="51" s="1"/>
  <c r="BJ14" i="51"/>
  <c r="BI14" i="51"/>
  <c r="M31" i="51"/>
  <c r="BR14" i="51"/>
  <c r="BS14" i="51"/>
  <c r="BO13" i="51"/>
  <c r="BP13" i="51"/>
  <c r="N31" i="51"/>
  <c r="BS11" i="51"/>
  <c r="BR11" i="51"/>
  <c r="H31" i="51"/>
  <c r="BR10" i="51"/>
  <c r="AY10" i="51" s="1"/>
  <c r="BS10" i="51"/>
  <c r="BY12" i="51"/>
  <c r="BX12" i="51"/>
  <c r="BO11" i="51"/>
  <c r="BP11" i="51"/>
  <c r="S31" i="51"/>
  <c r="CA13" i="51"/>
  <c r="CB13" i="51"/>
  <c r="BC13" i="51"/>
  <c r="W13" i="51"/>
  <c r="AV13" i="51" s="1"/>
  <c r="BD13" i="51"/>
  <c r="Z18" i="51"/>
  <c r="CF7" i="51" s="1"/>
  <c r="BC12" i="51"/>
  <c r="W12" i="51"/>
  <c r="AV12" i="51" s="1"/>
  <c r="BD12" i="51"/>
  <c r="BF14" i="51"/>
  <c r="W14" i="51"/>
  <c r="AV14" i="51" s="1"/>
  <c r="BG14" i="51"/>
  <c r="BG9" i="51"/>
  <c r="BF9" i="51"/>
  <c r="W9" i="51"/>
  <c r="AV9" i="51" s="1"/>
  <c r="P31" i="51"/>
  <c r="D31" i="51"/>
  <c r="O31" i="51"/>
  <c r="X13" i="51"/>
  <c r="BE13" i="51"/>
  <c r="BA13" i="51" s="1"/>
  <c r="BU9" i="51"/>
  <c r="BV9" i="51"/>
  <c r="R31" i="51"/>
  <c r="B24" i="28"/>
  <c r="B25" i="28"/>
  <c r="B26" i="28"/>
  <c r="B27" i="28"/>
  <c r="M23" i="52" l="1"/>
  <c r="M13" i="54"/>
  <c r="P13" i="54" s="1"/>
  <c r="M17" i="54"/>
  <c r="P17" i="54" s="1"/>
  <c r="M16" i="54"/>
  <c r="P16" i="54" s="1"/>
  <c r="M15" i="54"/>
  <c r="P15" i="54" s="1"/>
  <c r="M18" i="54"/>
  <c r="G18" i="54" s="1"/>
  <c r="M19" i="54"/>
  <c r="P19" i="54" s="1"/>
  <c r="M18" i="52"/>
  <c r="K18" i="52" s="1"/>
  <c r="M23" i="54"/>
  <c r="K23" i="54" s="1"/>
  <c r="M22" i="54"/>
  <c r="I22" i="54" s="1"/>
  <c r="M21" i="54"/>
  <c r="B21" i="54" s="1"/>
  <c r="M10" i="54"/>
  <c r="P10" i="54" s="1"/>
  <c r="M12" i="54"/>
  <c r="P12" i="54" s="1"/>
  <c r="M9" i="54"/>
  <c r="P9" i="54" s="1"/>
  <c r="M11" i="54"/>
  <c r="P11" i="54" s="1"/>
  <c r="M19" i="52"/>
  <c r="F19" i="52" s="1"/>
  <c r="M20" i="52"/>
  <c r="I20" i="52" s="1"/>
  <c r="M17" i="52"/>
  <c r="P17" i="52" s="1"/>
  <c r="M22" i="52"/>
  <c r="K22" i="52" s="1"/>
  <c r="M21" i="52"/>
  <c r="P21" i="52" s="1"/>
  <c r="M24" i="52"/>
  <c r="B24" i="52" s="1"/>
  <c r="M11" i="52"/>
  <c r="P11" i="52" s="1"/>
  <c r="M9" i="52"/>
  <c r="P9" i="52" s="1"/>
  <c r="M12" i="52"/>
  <c r="P12" i="52" s="1"/>
  <c r="M10" i="52"/>
  <c r="P10" i="52" s="1"/>
  <c r="M15" i="52"/>
  <c r="P15" i="52" s="1"/>
  <c r="M13" i="52"/>
  <c r="P13" i="52" s="1"/>
  <c r="M16" i="52"/>
  <c r="P16" i="52" s="1"/>
  <c r="M14" i="52"/>
  <c r="AY9" i="53"/>
  <c r="AY14" i="53"/>
  <c r="AZ14" i="53"/>
  <c r="CE7" i="53"/>
  <c r="AZ7" i="53" s="1"/>
  <c r="G19" i="54"/>
  <c r="F24" i="54"/>
  <c r="K24" i="54"/>
  <c r="E24" i="54"/>
  <c r="P24" i="54"/>
  <c r="I24" i="54"/>
  <c r="B24" i="54"/>
  <c r="G24" i="54"/>
  <c r="P23" i="54"/>
  <c r="F20" i="54"/>
  <c r="G20" i="54"/>
  <c r="K20" i="54"/>
  <c r="E20" i="54"/>
  <c r="P20" i="54"/>
  <c r="I20" i="54"/>
  <c r="B20" i="54"/>
  <c r="B18" i="54"/>
  <c r="K18" i="54"/>
  <c r="AZ9" i="53"/>
  <c r="X18" i="53"/>
  <c r="AY8" i="53"/>
  <c r="AY13" i="53"/>
  <c r="AY10" i="53"/>
  <c r="AY11" i="53"/>
  <c r="AY12" i="53"/>
  <c r="AZ10" i="53"/>
  <c r="BA7" i="53"/>
  <c r="AV8" i="53"/>
  <c r="W18" i="53"/>
  <c r="AZ11" i="53"/>
  <c r="BA7" i="51"/>
  <c r="AZ13" i="51"/>
  <c r="AZ10" i="51"/>
  <c r="AY14" i="51"/>
  <c r="CE7" i="51"/>
  <c r="AZ7" i="51" s="1"/>
  <c r="AY12" i="51"/>
  <c r="AY7" i="51"/>
  <c r="AY9" i="51"/>
  <c r="X18" i="51"/>
  <c r="F21" i="52"/>
  <c r="G24" i="52"/>
  <c r="P24" i="52"/>
  <c r="P14" i="52"/>
  <c r="G20" i="52"/>
  <c r="B20" i="52"/>
  <c r="F18" i="52"/>
  <c r="F23" i="52"/>
  <c r="G23" i="52"/>
  <c r="K23" i="52"/>
  <c r="E23" i="52"/>
  <c r="P23" i="52"/>
  <c r="I23" i="52"/>
  <c r="B23" i="52"/>
  <c r="AZ9" i="51"/>
  <c r="AZ12" i="51"/>
  <c r="AY13" i="51"/>
  <c r="AY11" i="51"/>
  <c r="AZ14" i="51"/>
  <c r="AZ11" i="51"/>
  <c r="W18" i="51"/>
  <c r="AV7" i="51"/>
  <c r="C1" i="28"/>
  <c r="B15" i="28"/>
  <c r="B16" i="28"/>
  <c r="B17" i="28"/>
  <c r="B18" i="28"/>
  <c r="B19" i="28"/>
  <c r="B20" i="28"/>
  <c r="B21" i="28"/>
  <c r="B22" i="28"/>
  <c r="B23" i="28"/>
  <c r="I4" i="28"/>
  <c r="I3" i="28"/>
  <c r="G53" i="40" s="1"/>
  <c r="I2" i="28"/>
  <c r="H52" i="42" s="1"/>
  <c r="I18" i="52" l="1"/>
  <c r="G19" i="52"/>
  <c r="G21" i="52"/>
  <c r="P18" i="52"/>
  <c r="P19" i="52"/>
  <c r="B21" i="52"/>
  <c r="E19" i="54"/>
  <c r="E19" i="52"/>
  <c r="I18" i="54"/>
  <c r="G22" i="54"/>
  <c r="E18" i="54"/>
  <c r="E22" i="54"/>
  <c r="E20" i="52"/>
  <c r="F23" i="54"/>
  <c r="G18" i="52"/>
  <c r="E18" i="52"/>
  <c r="B19" i="52"/>
  <c r="K19" i="52"/>
  <c r="K24" i="52"/>
  <c r="E21" i="52"/>
  <c r="I21" i="52"/>
  <c r="G23" i="54"/>
  <c r="E23" i="54"/>
  <c r="E24" i="52"/>
  <c r="K20" i="52"/>
  <c r="B18" i="52"/>
  <c r="F20" i="52"/>
  <c r="I19" i="52"/>
  <c r="F24" i="52"/>
  <c r="K21" i="52"/>
  <c r="B23" i="54"/>
  <c r="B19" i="54"/>
  <c r="K19" i="54"/>
  <c r="F18" i="54"/>
  <c r="P18" i="54"/>
  <c r="K21" i="54"/>
  <c r="P22" i="54"/>
  <c r="I19" i="54"/>
  <c r="P21" i="54"/>
  <c r="F19" i="54"/>
  <c r="F22" i="52"/>
  <c r="I21" i="54"/>
  <c r="G21" i="54"/>
  <c r="I22" i="52"/>
  <c r="F21" i="54"/>
  <c r="F22" i="54"/>
  <c r="B22" i="54"/>
  <c r="P20" i="52"/>
  <c r="I24" i="52"/>
  <c r="P22" i="52"/>
  <c r="E21" i="54"/>
  <c r="K22" i="54"/>
  <c r="I23" i="54"/>
  <c r="G22" i="52"/>
  <c r="E22" i="52"/>
  <c r="B22" i="52"/>
  <c r="B3" i="49"/>
  <c r="B3" i="47"/>
  <c r="B3" i="45"/>
  <c r="B3" i="12"/>
  <c r="B3" i="42"/>
  <c r="B3" i="41"/>
  <c r="B3" i="40"/>
  <c r="B3" i="38"/>
  <c r="B3" i="37"/>
  <c r="G56" i="37" l="1"/>
  <c r="B3" i="39"/>
  <c r="I52" i="12" l="1"/>
  <c r="H52" i="49"/>
  <c r="G52" i="41"/>
  <c r="G52" i="47"/>
  <c r="G52" i="38"/>
  <c r="I53" i="39"/>
  <c r="G52" i="45"/>
  <c r="V24" i="39" l="1"/>
  <c r="V23" i="39"/>
  <c r="V22" i="39"/>
  <c r="V21" i="39"/>
  <c r="V20" i="39"/>
  <c r="V19" i="39"/>
  <c r="V18" i="39"/>
  <c r="V17" i="39"/>
  <c r="V16" i="39"/>
  <c r="V15" i="39"/>
  <c r="V14" i="39"/>
  <c r="V13" i="39"/>
  <c r="V12" i="39"/>
  <c r="V11" i="39"/>
  <c r="V10" i="39"/>
  <c r="V9" i="39"/>
  <c r="V24" i="37"/>
  <c r="V23" i="37"/>
  <c r="V22" i="37"/>
  <c r="V21" i="37"/>
  <c r="V20" i="37"/>
  <c r="V19" i="37"/>
  <c r="V18" i="37"/>
  <c r="V17" i="37"/>
  <c r="V16" i="37"/>
  <c r="V15" i="37"/>
  <c r="V14" i="37"/>
  <c r="V13" i="37"/>
  <c r="V12" i="37"/>
  <c r="V11" i="37"/>
  <c r="V10" i="37"/>
  <c r="V9" i="37"/>
  <c r="V24" i="38"/>
  <c r="V23" i="38"/>
  <c r="V22" i="38"/>
  <c r="V21" i="38"/>
  <c r="V20" i="38"/>
  <c r="V19" i="38"/>
  <c r="V18" i="38"/>
  <c r="V17" i="38"/>
  <c r="V16" i="38"/>
  <c r="V15" i="38"/>
  <c r="V14" i="38"/>
  <c r="V13" i="38"/>
  <c r="V12" i="38"/>
  <c r="V11" i="38"/>
  <c r="V10" i="38"/>
  <c r="V9" i="38"/>
  <c r="V24" i="40"/>
  <c r="V23" i="40"/>
  <c r="V22" i="40"/>
  <c r="V21" i="40"/>
  <c r="V20" i="40"/>
  <c r="V19" i="40"/>
  <c r="V18" i="40"/>
  <c r="V17" i="40"/>
  <c r="V16" i="40"/>
  <c r="V15" i="40"/>
  <c r="V14" i="40"/>
  <c r="V13" i="40"/>
  <c r="V12" i="40"/>
  <c r="V11" i="40"/>
  <c r="V10" i="40"/>
  <c r="V9" i="40"/>
  <c r="V24" i="41"/>
  <c r="V23" i="41"/>
  <c r="V22" i="41"/>
  <c r="V21" i="41"/>
  <c r="V20" i="41"/>
  <c r="V19" i="41"/>
  <c r="V18" i="41"/>
  <c r="V17" i="41"/>
  <c r="V16" i="41"/>
  <c r="V15" i="41"/>
  <c r="V14" i="41"/>
  <c r="V13" i="41"/>
  <c r="V12" i="41"/>
  <c r="V11" i="41"/>
  <c r="V10" i="41"/>
  <c r="V9" i="41"/>
  <c r="V24" i="42"/>
  <c r="V23" i="42"/>
  <c r="V22" i="42"/>
  <c r="V21" i="42"/>
  <c r="V20" i="42"/>
  <c r="V19" i="42"/>
  <c r="V18" i="42"/>
  <c r="V17" i="42"/>
  <c r="V16" i="42"/>
  <c r="V15" i="42"/>
  <c r="V14" i="42"/>
  <c r="V13" i="42"/>
  <c r="V12" i="42"/>
  <c r="V11" i="42"/>
  <c r="V10" i="42"/>
  <c r="V9" i="42"/>
  <c r="V24" i="12"/>
  <c r="V23" i="12"/>
  <c r="V22" i="12"/>
  <c r="V21" i="12"/>
  <c r="V20" i="12"/>
  <c r="V19" i="12"/>
  <c r="V18" i="12"/>
  <c r="V17" i="12"/>
  <c r="V16" i="12"/>
  <c r="V15" i="12"/>
  <c r="V14" i="12"/>
  <c r="V13" i="12"/>
  <c r="V12" i="12"/>
  <c r="V11" i="12"/>
  <c r="V10" i="12"/>
  <c r="V9" i="12"/>
  <c r="V24" i="45"/>
  <c r="V23" i="45"/>
  <c r="V22" i="45"/>
  <c r="V21" i="45"/>
  <c r="V20" i="45"/>
  <c r="V19" i="45"/>
  <c r="V18" i="45"/>
  <c r="V17" i="45"/>
  <c r="V16" i="45"/>
  <c r="V15" i="45"/>
  <c r="V14" i="45"/>
  <c r="V13" i="45"/>
  <c r="V12" i="45"/>
  <c r="V11" i="45"/>
  <c r="V10" i="45"/>
  <c r="V9" i="45"/>
  <c r="V24" i="47"/>
  <c r="V23" i="47"/>
  <c r="V22" i="47"/>
  <c r="V21" i="47"/>
  <c r="V20" i="47"/>
  <c r="V19" i="47"/>
  <c r="V18" i="47"/>
  <c r="V17" i="47"/>
  <c r="V16" i="47"/>
  <c r="V15" i="47"/>
  <c r="V14" i="47"/>
  <c r="V13" i="47"/>
  <c r="V12" i="47"/>
  <c r="V11" i="47"/>
  <c r="V10" i="47"/>
  <c r="V9" i="47"/>
  <c r="V10" i="49"/>
  <c r="V11" i="49"/>
  <c r="V12" i="49"/>
  <c r="V13" i="49"/>
  <c r="V14" i="49"/>
  <c r="V15" i="49"/>
  <c r="V16" i="49"/>
  <c r="V17" i="49"/>
  <c r="V18" i="49"/>
  <c r="V19" i="49"/>
  <c r="V20" i="49"/>
  <c r="V21" i="49"/>
  <c r="V22" i="49"/>
  <c r="V23" i="49"/>
  <c r="V24" i="49"/>
  <c r="V9" i="49"/>
  <c r="AY17" i="35" l="1"/>
  <c r="I1" i="38" l="1"/>
  <c r="V5" i="49" l="1"/>
  <c r="Y5" i="49" l="1"/>
  <c r="I1" i="49" l="1"/>
  <c r="H1" i="28"/>
  <c r="H7" i="31" l="1"/>
  <c r="I7" i="31"/>
  <c r="CY21" i="48"/>
  <c r="CZ21" i="48"/>
  <c r="DA21" i="48"/>
  <c r="DB21" i="48"/>
  <c r="DC21" i="48"/>
  <c r="DD21" i="48"/>
  <c r="DC12" i="48"/>
  <c r="DD20" i="48"/>
  <c r="DC20" i="48"/>
  <c r="DB20" i="48"/>
  <c r="DA20" i="48"/>
  <c r="CZ20" i="48"/>
  <c r="CY20" i="48"/>
  <c r="DD19" i="48"/>
  <c r="DC19" i="48"/>
  <c r="DB19" i="48"/>
  <c r="DA19" i="48"/>
  <c r="CZ19" i="48"/>
  <c r="CY19" i="48"/>
  <c r="DD18" i="48"/>
  <c r="DC18" i="48"/>
  <c r="DB18" i="48"/>
  <c r="DA18" i="48"/>
  <c r="CZ18" i="48"/>
  <c r="CY18" i="48"/>
  <c r="DD17" i="48"/>
  <c r="DC17" i="48"/>
  <c r="DB17" i="48"/>
  <c r="DA17" i="48"/>
  <c r="CZ17" i="48"/>
  <c r="CY17" i="48"/>
  <c r="DD16" i="48"/>
  <c r="DC16" i="48"/>
  <c r="DB16" i="48"/>
  <c r="DA16" i="48"/>
  <c r="CZ16" i="48"/>
  <c r="CY16" i="48"/>
  <c r="DD15" i="48"/>
  <c r="DC15" i="48"/>
  <c r="DB15" i="48"/>
  <c r="DA15" i="48"/>
  <c r="CZ15" i="48"/>
  <c r="CY15" i="48"/>
  <c r="DD14" i="48"/>
  <c r="DC14" i="48"/>
  <c r="DB14" i="48"/>
  <c r="DA14" i="48"/>
  <c r="CZ14" i="48"/>
  <c r="CY14" i="48"/>
  <c r="DD13" i="48"/>
  <c r="DC13" i="48"/>
  <c r="DB13" i="48"/>
  <c r="DA13" i="48"/>
  <c r="CZ13" i="48"/>
  <c r="CY13" i="48"/>
  <c r="DD12" i="48"/>
  <c r="DB12" i="48"/>
  <c r="DA12" i="48"/>
  <c r="CZ12" i="48"/>
  <c r="CY12" i="48"/>
  <c r="CV19" i="46"/>
  <c r="CW19" i="46"/>
  <c r="CX19" i="46"/>
  <c r="CY19" i="46"/>
  <c r="CZ19" i="46"/>
  <c r="DA19" i="46"/>
  <c r="DB19" i="46"/>
  <c r="DC19" i="46"/>
  <c r="DD19" i="46"/>
  <c r="CV20" i="46"/>
  <c r="CW20" i="46"/>
  <c r="CX20" i="46"/>
  <c r="CY20" i="46"/>
  <c r="CZ20" i="46"/>
  <c r="DA20" i="46"/>
  <c r="DB20" i="46"/>
  <c r="DC20" i="46"/>
  <c r="DD20" i="46"/>
  <c r="DD18" i="46"/>
  <c r="DC18" i="46"/>
  <c r="DB18" i="46"/>
  <c r="DA18" i="46"/>
  <c r="CZ18" i="46"/>
  <c r="CY18" i="46"/>
  <c r="CX18" i="46"/>
  <c r="CW18" i="46"/>
  <c r="CV18" i="46"/>
  <c r="DD17" i="46"/>
  <c r="DC17" i="46"/>
  <c r="DB17" i="46"/>
  <c r="DA17" i="46"/>
  <c r="CZ17" i="46"/>
  <c r="CY17" i="46"/>
  <c r="CX17" i="46"/>
  <c r="CW17" i="46"/>
  <c r="CV17" i="46"/>
  <c r="DD16" i="46"/>
  <c r="DC16" i="46"/>
  <c r="DB16" i="46"/>
  <c r="DA16" i="46"/>
  <c r="CZ16" i="46"/>
  <c r="CY16" i="46"/>
  <c r="CX16" i="46"/>
  <c r="CW16" i="46"/>
  <c r="CV16" i="46"/>
  <c r="DD15" i="46"/>
  <c r="DC15" i="46"/>
  <c r="DB15" i="46"/>
  <c r="DA15" i="46"/>
  <c r="CZ15" i="46"/>
  <c r="CY15" i="46"/>
  <c r="CX15" i="46"/>
  <c r="CW15" i="46"/>
  <c r="CV15" i="46"/>
  <c r="DD14" i="46"/>
  <c r="DC14" i="46"/>
  <c r="DB14" i="46"/>
  <c r="DA14" i="46"/>
  <c r="CZ14" i="46"/>
  <c r="CY14" i="46"/>
  <c r="CX14" i="46"/>
  <c r="CW14" i="46"/>
  <c r="CV14" i="46"/>
  <c r="DD13" i="46"/>
  <c r="DC13" i="46"/>
  <c r="DB13" i="46"/>
  <c r="DA13" i="46"/>
  <c r="CZ13" i="46"/>
  <c r="CY13" i="46"/>
  <c r="CX13" i="46"/>
  <c r="CW13" i="46"/>
  <c r="CV13" i="46"/>
  <c r="DD12" i="46"/>
  <c r="DC12" i="46"/>
  <c r="DB12" i="46"/>
  <c r="DA12" i="46"/>
  <c r="CZ12" i="46"/>
  <c r="CY12" i="46"/>
  <c r="CX12" i="46"/>
  <c r="CW12" i="46"/>
  <c r="CV12" i="46"/>
  <c r="DD11" i="46"/>
  <c r="DC11" i="46"/>
  <c r="DB11" i="46"/>
  <c r="DA11" i="46"/>
  <c r="CZ11" i="46"/>
  <c r="CY11" i="46"/>
  <c r="CX11" i="46"/>
  <c r="CW11" i="46"/>
  <c r="CV11" i="46"/>
  <c r="DD10" i="46"/>
  <c r="DC10" i="46"/>
  <c r="DB10" i="46"/>
  <c r="DA10" i="46"/>
  <c r="CZ10" i="46"/>
  <c r="CY10" i="46"/>
  <c r="CX10" i="46"/>
  <c r="CW10" i="46"/>
  <c r="CV10" i="46"/>
  <c r="DD18" i="44"/>
  <c r="DC18" i="44"/>
  <c r="DB18" i="44"/>
  <c r="DA18" i="44"/>
  <c r="CZ18" i="44"/>
  <c r="CY18" i="44"/>
  <c r="CX18" i="44"/>
  <c r="CW18" i="44"/>
  <c r="CV18" i="44"/>
  <c r="CU18" i="44"/>
  <c r="CT18" i="44"/>
  <c r="CS18" i="44"/>
  <c r="DD17" i="44"/>
  <c r="DC17" i="44"/>
  <c r="DB17" i="44"/>
  <c r="DA17" i="44"/>
  <c r="CZ17" i="44"/>
  <c r="CY17" i="44"/>
  <c r="CX17" i="44"/>
  <c r="CW17" i="44"/>
  <c r="CV17" i="44"/>
  <c r="CU17" i="44"/>
  <c r="CT17" i="44"/>
  <c r="CS17" i="44"/>
  <c r="DD16" i="44"/>
  <c r="DC16" i="44"/>
  <c r="DB16" i="44"/>
  <c r="DA16" i="44"/>
  <c r="CZ16" i="44"/>
  <c r="CY16" i="44"/>
  <c r="CX16" i="44"/>
  <c r="CW16" i="44"/>
  <c r="CV16" i="44"/>
  <c r="CU16" i="44"/>
  <c r="CT16" i="44"/>
  <c r="CS16" i="44"/>
  <c r="DD15" i="44"/>
  <c r="DC15" i="44"/>
  <c r="DB15" i="44"/>
  <c r="DA15" i="44"/>
  <c r="CZ15" i="44"/>
  <c r="CY15" i="44"/>
  <c r="CX15" i="44"/>
  <c r="CW15" i="44"/>
  <c r="CV15" i="44"/>
  <c r="CU15" i="44"/>
  <c r="CT15" i="44"/>
  <c r="CS15" i="44"/>
  <c r="DD14" i="44"/>
  <c r="DC14" i="44"/>
  <c r="DB14" i="44"/>
  <c r="DA14" i="44"/>
  <c r="CZ14" i="44"/>
  <c r="CY14" i="44"/>
  <c r="CX14" i="44"/>
  <c r="CW14" i="44"/>
  <c r="CV14" i="44"/>
  <c r="CU14" i="44"/>
  <c r="CT14" i="44"/>
  <c r="CS14" i="44"/>
  <c r="DD13" i="44"/>
  <c r="DC13" i="44"/>
  <c r="DB13" i="44"/>
  <c r="DA13" i="44"/>
  <c r="CZ13" i="44"/>
  <c r="CY13" i="44"/>
  <c r="CX13" i="44"/>
  <c r="CW13" i="44"/>
  <c r="CV13" i="44"/>
  <c r="CU13" i="44"/>
  <c r="CT13" i="44"/>
  <c r="CS13" i="44"/>
  <c r="DD12" i="44"/>
  <c r="DC12" i="44"/>
  <c r="DB12" i="44"/>
  <c r="DA12" i="44"/>
  <c r="CZ12" i="44"/>
  <c r="CY12" i="44"/>
  <c r="CX12" i="44"/>
  <c r="CW12" i="44"/>
  <c r="CV12" i="44"/>
  <c r="CU12" i="44"/>
  <c r="CT12" i="44"/>
  <c r="CS12" i="44"/>
  <c r="DD11" i="44"/>
  <c r="DC11" i="44"/>
  <c r="DB11" i="44"/>
  <c r="DA11" i="44"/>
  <c r="CZ11" i="44"/>
  <c r="CY11" i="44"/>
  <c r="CX11" i="44"/>
  <c r="CW11" i="44"/>
  <c r="CV11" i="44"/>
  <c r="CU11" i="44"/>
  <c r="CT11" i="44"/>
  <c r="CS11" i="44"/>
  <c r="DD10" i="44"/>
  <c r="DC10" i="44"/>
  <c r="DB10" i="44"/>
  <c r="DA10" i="44"/>
  <c r="CZ10" i="44"/>
  <c r="CY10" i="44"/>
  <c r="CX10" i="44"/>
  <c r="CW10" i="44"/>
  <c r="CV10" i="44"/>
  <c r="CU10" i="44"/>
  <c r="CT10" i="44"/>
  <c r="CS10" i="44"/>
  <c r="DD9" i="44"/>
  <c r="DC9" i="44"/>
  <c r="DB9" i="44"/>
  <c r="DA9" i="44"/>
  <c r="CZ9" i="44"/>
  <c r="CY9" i="44"/>
  <c r="CX9" i="44"/>
  <c r="CW9" i="44"/>
  <c r="CV9" i="44"/>
  <c r="CU9" i="44"/>
  <c r="CT9" i="44"/>
  <c r="CS9" i="44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DD15" i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DD14" i="1"/>
  <c r="DC14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DD13" i="1"/>
  <c r="DC13" i="1"/>
  <c r="DB13" i="1"/>
  <c r="DA13" i="1"/>
  <c r="CZ13" i="1"/>
  <c r="CY13" i="1"/>
  <c r="CX13" i="1"/>
  <c r="CW13" i="1"/>
  <c r="CV13" i="1"/>
  <c r="CU13" i="1"/>
  <c r="CT13" i="1"/>
  <c r="CS13" i="1"/>
  <c r="CR13" i="1"/>
  <c r="CQ13" i="1"/>
  <c r="CP13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DD11" i="1"/>
  <c r="DC11" i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DD8" i="1"/>
  <c r="DC8" i="1"/>
  <c r="DB8" i="1"/>
  <c r="DA8" i="1"/>
  <c r="CZ8" i="1"/>
  <c r="CY8" i="1"/>
  <c r="CX8" i="1"/>
  <c r="CW8" i="1"/>
  <c r="CV8" i="1"/>
  <c r="CU8" i="1"/>
  <c r="CT8" i="1"/>
  <c r="CS8" i="1"/>
  <c r="CR8" i="1"/>
  <c r="CQ8" i="1"/>
  <c r="CP8" i="1"/>
  <c r="D25" i="44"/>
  <c r="BC6" i="44" s="1"/>
  <c r="D25" i="1"/>
  <c r="BD6" i="1" s="1"/>
  <c r="CM17" i="36"/>
  <c r="CN17" i="36"/>
  <c r="CO17" i="36"/>
  <c r="CP17" i="36"/>
  <c r="CQ17" i="36"/>
  <c r="CR17" i="36"/>
  <c r="CS17" i="36"/>
  <c r="CT17" i="36"/>
  <c r="CU17" i="36"/>
  <c r="CV17" i="36"/>
  <c r="CW17" i="36"/>
  <c r="CX17" i="36"/>
  <c r="CY17" i="36"/>
  <c r="CZ17" i="36"/>
  <c r="DA17" i="36"/>
  <c r="DB17" i="36"/>
  <c r="DC17" i="36"/>
  <c r="DD17" i="36"/>
  <c r="D21" i="36"/>
  <c r="BC6" i="36" s="1"/>
  <c r="CM10" i="36"/>
  <c r="CN10" i="36"/>
  <c r="CO10" i="36"/>
  <c r="CP10" i="36"/>
  <c r="CQ10" i="36"/>
  <c r="CR10" i="36"/>
  <c r="CS10" i="36"/>
  <c r="CT10" i="36"/>
  <c r="CU10" i="36"/>
  <c r="CV10" i="36"/>
  <c r="CW10" i="36"/>
  <c r="CX10" i="36"/>
  <c r="CY10" i="36"/>
  <c r="CZ10" i="36"/>
  <c r="DA10" i="36"/>
  <c r="DB10" i="36"/>
  <c r="DC10" i="36"/>
  <c r="DD10" i="36"/>
  <c r="DD16" i="36"/>
  <c r="DC16" i="36"/>
  <c r="DB16" i="36"/>
  <c r="DA16" i="36"/>
  <c r="CZ16" i="36"/>
  <c r="CY16" i="36"/>
  <c r="CX16" i="36"/>
  <c r="CW16" i="36"/>
  <c r="CV16" i="36"/>
  <c r="CU16" i="36"/>
  <c r="CT16" i="36"/>
  <c r="CS16" i="36"/>
  <c r="CR16" i="36"/>
  <c r="CQ16" i="36"/>
  <c r="CP16" i="36"/>
  <c r="CO16" i="36"/>
  <c r="CN16" i="36"/>
  <c r="CM16" i="36"/>
  <c r="DD15" i="36"/>
  <c r="DC15" i="36"/>
  <c r="DB15" i="36"/>
  <c r="DA15" i="36"/>
  <c r="CZ15" i="36"/>
  <c r="CY15" i="36"/>
  <c r="CX15" i="36"/>
  <c r="CW15" i="36"/>
  <c r="CV15" i="36"/>
  <c r="CU15" i="36"/>
  <c r="CT15" i="36"/>
  <c r="CS15" i="36"/>
  <c r="CR15" i="36"/>
  <c r="CQ15" i="36"/>
  <c r="CP15" i="36"/>
  <c r="CO15" i="36"/>
  <c r="CN15" i="36"/>
  <c r="CM15" i="36"/>
  <c r="DD14" i="36"/>
  <c r="DC14" i="36"/>
  <c r="DB14" i="36"/>
  <c r="DA14" i="36"/>
  <c r="CZ14" i="36"/>
  <c r="CY14" i="36"/>
  <c r="CX14" i="36"/>
  <c r="CW14" i="36"/>
  <c r="CV14" i="36"/>
  <c r="CU14" i="36"/>
  <c r="CT14" i="36"/>
  <c r="CS14" i="36"/>
  <c r="CR14" i="36"/>
  <c r="CQ14" i="36"/>
  <c r="CP14" i="36"/>
  <c r="CO14" i="36"/>
  <c r="CN14" i="36"/>
  <c r="CM14" i="36"/>
  <c r="DD13" i="36"/>
  <c r="DC13" i="36"/>
  <c r="DB13" i="36"/>
  <c r="DA13" i="36"/>
  <c r="CZ13" i="36"/>
  <c r="CY13" i="36"/>
  <c r="CX13" i="36"/>
  <c r="CW13" i="36"/>
  <c r="CV13" i="36"/>
  <c r="CU13" i="36"/>
  <c r="CT13" i="36"/>
  <c r="CS13" i="36"/>
  <c r="CR13" i="36"/>
  <c r="CQ13" i="36"/>
  <c r="CP13" i="36"/>
  <c r="CO13" i="36"/>
  <c r="CN13" i="36"/>
  <c r="CM13" i="36"/>
  <c r="DD12" i="36"/>
  <c r="DC12" i="36"/>
  <c r="DB12" i="36"/>
  <c r="DA12" i="36"/>
  <c r="CZ12" i="36"/>
  <c r="CY12" i="36"/>
  <c r="CX12" i="36"/>
  <c r="CW12" i="36"/>
  <c r="CV12" i="36"/>
  <c r="CU12" i="36"/>
  <c r="CT12" i="36"/>
  <c r="CS12" i="36"/>
  <c r="CR12" i="36"/>
  <c r="CQ12" i="36"/>
  <c r="CP12" i="36"/>
  <c r="CO12" i="36"/>
  <c r="CN12" i="36"/>
  <c r="CM12" i="36"/>
  <c r="DD11" i="36"/>
  <c r="DC11" i="36"/>
  <c r="DB11" i="36"/>
  <c r="DA11" i="36"/>
  <c r="CZ11" i="36"/>
  <c r="CY11" i="36"/>
  <c r="CX11" i="36"/>
  <c r="CW11" i="36"/>
  <c r="CV11" i="36"/>
  <c r="CU11" i="36"/>
  <c r="CT11" i="36"/>
  <c r="CS11" i="36"/>
  <c r="CR11" i="36"/>
  <c r="CQ11" i="36"/>
  <c r="CP11" i="36"/>
  <c r="CO11" i="36"/>
  <c r="CN11" i="36"/>
  <c r="CM11" i="36"/>
  <c r="DD9" i="36"/>
  <c r="DC9" i="36"/>
  <c r="DB9" i="36"/>
  <c r="DA9" i="36"/>
  <c r="CZ9" i="36"/>
  <c r="CY9" i="36"/>
  <c r="CX9" i="36"/>
  <c r="CW9" i="36"/>
  <c r="CV9" i="36"/>
  <c r="CU9" i="36"/>
  <c r="CT9" i="36"/>
  <c r="CS9" i="36"/>
  <c r="CR9" i="36"/>
  <c r="CQ9" i="36"/>
  <c r="CP9" i="36"/>
  <c r="CO9" i="36"/>
  <c r="CN9" i="36"/>
  <c r="CM9" i="36"/>
  <c r="DD8" i="36"/>
  <c r="DC8" i="36"/>
  <c r="DB8" i="36"/>
  <c r="DA8" i="36"/>
  <c r="CZ8" i="36"/>
  <c r="CY8" i="36"/>
  <c r="CX8" i="36"/>
  <c r="CW8" i="36"/>
  <c r="CV8" i="36"/>
  <c r="CU8" i="36"/>
  <c r="CT8" i="36"/>
  <c r="CS8" i="36"/>
  <c r="CR8" i="36"/>
  <c r="CQ8" i="36"/>
  <c r="CP8" i="36"/>
  <c r="CO8" i="36"/>
  <c r="CN8" i="36"/>
  <c r="CM8" i="36"/>
  <c r="DD7" i="36"/>
  <c r="DC7" i="36"/>
  <c r="DB7" i="36"/>
  <c r="DA7" i="36"/>
  <c r="CZ7" i="36"/>
  <c r="CY7" i="36"/>
  <c r="CX7" i="36"/>
  <c r="CW7" i="36"/>
  <c r="CV7" i="36"/>
  <c r="CU7" i="36"/>
  <c r="CT7" i="36"/>
  <c r="CS7" i="36"/>
  <c r="CR7" i="36"/>
  <c r="CQ7" i="36"/>
  <c r="CP7" i="36"/>
  <c r="CO7" i="36"/>
  <c r="CN7" i="36"/>
  <c r="CM7" i="36"/>
  <c r="BC6" i="1" l="1"/>
  <c r="BD6" i="44"/>
  <c r="BD6" i="36"/>
  <c r="CJ16" i="35"/>
  <c r="CK16" i="35"/>
  <c r="CL16" i="35"/>
  <c r="CM16" i="35"/>
  <c r="CN16" i="35"/>
  <c r="CO16" i="35"/>
  <c r="CP16" i="35"/>
  <c r="CQ16" i="35"/>
  <c r="CR16" i="35"/>
  <c r="CS16" i="35"/>
  <c r="CT16" i="35"/>
  <c r="CU16" i="35"/>
  <c r="CV16" i="35"/>
  <c r="CW16" i="35"/>
  <c r="CX16" i="35"/>
  <c r="CY16" i="35"/>
  <c r="CZ16" i="35"/>
  <c r="DA16" i="35"/>
  <c r="DB16" i="35"/>
  <c r="DC16" i="35"/>
  <c r="DD16" i="35"/>
  <c r="DD15" i="35"/>
  <c r="DC15" i="35"/>
  <c r="DB15" i="35"/>
  <c r="DA15" i="35"/>
  <c r="CZ15" i="35"/>
  <c r="CY15" i="35"/>
  <c r="CX15" i="35"/>
  <c r="CW15" i="35"/>
  <c r="CV15" i="35"/>
  <c r="CU15" i="35"/>
  <c r="CT15" i="35"/>
  <c r="CS15" i="35"/>
  <c r="CR15" i="35"/>
  <c r="CQ15" i="35"/>
  <c r="CP15" i="35"/>
  <c r="CO15" i="35"/>
  <c r="CN15" i="35"/>
  <c r="CM15" i="35"/>
  <c r="CL15" i="35"/>
  <c r="CK15" i="35"/>
  <c r="CJ15" i="35"/>
  <c r="DD14" i="35"/>
  <c r="DC14" i="35"/>
  <c r="DB14" i="35"/>
  <c r="DA14" i="35"/>
  <c r="CZ14" i="35"/>
  <c r="CY14" i="35"/>
  <c r="CX14" i="35"/>
  <c r="CW14" i="35"/>
  <c r="CV14" i="35"/>
  <c r="CU14" i="35"/>
  <c r="CT14" i="35"/>
  <c r="CS14" i="35"/>
  <c r="CR14" i="35"/>
  <c r="CQ14" i="35"/>
  <c r="CP14" i="35"/>
  <c r="CO14" i="35"/>
  <c r="CN14" i="35"/>
  <c r="CM14" i="35"/>
  <c r="CL14" i="35"/>
  <c r="CK14" i="35"/>
  <c r="CJ14" i="35"/>
  <c r="DD13" i="35"/>
  <c r="DC13" i="35"/>
  <c r="DB13" i="35"/>
  <c r="DA13" i="35"/>
  <c r="CZ13" i="35"/>
  <c r="CY13" i="35"/>
  <c r="CX13" i="35"/>
  <c r="CW13" i="35"/>
  <c r="CV13" i="35"/>
  <c r="CU13" i="35"/>
  <c r="CT13" i="35"/>
  <c r="CS13" i="35"/>
  <c r="CR13" i="35"/>
  <c r="CQ13" i="35"/>
  <c r="CP13" i="35"/>
  <c r="CO13" i="35"/>
  <c r="CN13" i="35"/>
  <c r="CM13" i="35"/>
  <c r="CL13" i="35"/>
  <c r="CK13" i="35"/>
  <c r="CJ13" i="35"/>
  <c r="DD12" i="35"/>
  <c r="DC12" i="35"/>
  <c r="DB12" i="35"/>
  <c r="DA12" i="35"/>
  <c r="CZ12" i="35"/>
  <c r="CY12" i="35"/>
  <c r="CX12" i="35"/>
  <c r="CW12" i="35"/>
  <c r="CV12" i="35"/>
  <c r="CU12" i="35"/>
  <c r="CT12" i="35"/>
  <c r="CS12" i="35"/>
  <c r="CR12" i="35"/>
  <c r="CQ12" i="35"/>
  <c r="CP12" i="35"/>
  <c r="CO12" i="35"/>
  <c r="CN12" i="35"/>
  <c r="CM12" i="35"/>
  <c r="CL12" i="35"/>
  <c r="CK12" i="35"/>
  <c r="CJ12" i="35"/>
  <c r="DD11" i="35"/>
  <c r="DC11" i="35"/>
  <c r="DB11" i="35"/>
  <c r="DA11" i="35"/>
  <c r="CZ11" i="35"/>
  <c r="CY11" i="35"/>
  <c r="CX11" i="35"/>
  <c r="CW11" i="35"/>
  <c r="CV11" i="35"/>
  <c r="CU11" i="35"/>
  <c r="CT11" i="35"/>
  <c r="CS11" i="35"/>
  <c r="CR11" i="35"/>
  <c r="CQ11" i="35"/>
  <c r="CP11" i="35"/>
  <c r="CO11" i="35"/>
  <c r="CN11" i="35"/>
  <c r="CM11" i="35"/>
  <c r="CL11" i="35"/>
  <c r="CK11" i="35"/>
  <c r="CJ11" i="35"/>
  <c r="DD10" i="35"/>
  <c r="DC10" i="35"/>
  <c r="DB10" i="35"/>
  <c r="DA10" i="35"/>
  <c r="CZ10" i="35"/>
  <c r="CY10" i="35"/>
  <c r="CX10" i="35"/>
  <c r="CW10" i="35"/>
  <c r="CV10" i="35"/>
  <c r="CU10" i="35"/>
  <c r="CT10" i="35"/>
  <c r="CS10" i="35"/>
  <c r="CR10" i="35"/>
  <c r="CQ10" i="35"/>
  <c r="CP10" i="35"/>
  <c r="CO10" i="35"/>
  <c r="CN10" i="35"/>
  <c r="CM10" i="35"/>
  <c r="CL10" i="35"/>
  <c r="CK10" i="35"/>
  <c r="CJ10" i="35"/>
  <c r="DD9" i="35"/>
  <c r="DC9" i="35"/>
  <c r="DB9" i="35"/>
  <c r="DA9" i="35"/>
  <c r="CZ9" i="35"/>
  <c r="CY9" i="35"/>
  <c r="CX9" i="35"/>
  <c r="CW9" i="35"/>
  <c r="CV9" i="35"/>
  <c r="CU9" i="35"/>
  <c r="CT9" i="35"/>
  <c r="CS9" i="35"/>
  <c r="CR9" i="35"/>
  <c r="CQ9" i="35"/>
  <c r="CP9" i="35"/>
  <c r="CO9" i="35"/>
  <c r="CN9" i="35"/>
  <c r="CM9" i="35"/>
  <c r="CL9" i="35"/>
  <c r="CK9" i="35"/>
  <c r="CJ9" i="35"/>
  <c r="DD8" i="35"/>
  <c r="DC8" i="35"/>
  <c r="DB8" i="35"/>
  <c r="DA8" i="35"/>
  <c r="CZ8" i="35"/>
  <c r="CY8" i="35"/>
  <c r="CX8" i="35"/>
  <c r="CW8" i="35"/>
  <c r="CV8" i="35"/>
  <c r="CU8" i="35"/>
  <c r="CT8" i="35"/>
  <c r="CS8" i="35"/>
  <c r="CR8" i="35"/>
  <c r="CQ8" i="35"/>
  <c r="CP8" i="35"/>
  <c r="CO8" i="35"/>
  <c r="CN8" i="35"/>
  <c r="CM8" i="35"/>
  <c r="CL8" i="35"/>
  <c r="CK8" i="35"/>
  <c r="CJ8" i="35"/>
  <c r="DD7" i="35"/>
  <c r="DC7" i="35"/>
  <c r="DB7" i="35"/>
  <c r="DA7" i="35"/>
  <c r="CZ7" i="35"/>
  <c r="CY7" i="35"/>
  <c r="CX7" i="35"/>
  <c r="CW7" i="35"/>
  <c r="CV7" i="35"/>
  <c r="CU7" i="35"/>
  <c r="CT7" i="35"/>
  <c r="CS7" i="35"/>
  <c r="CR7" i="35"/>
  <c r="CQ7" i="35"/>
  <c r="CP7" i="35"/>
  <c r="CO7" i="35"/>
  <c r="CN7" i="35"/>
  <c r="CM7" i="35"/>
  <c r="CL7" i="35"/>
  <c r="CK7" i="35"/>
  <c r="CJ7" i="35"/>
  <c r="DD6" i="35"/>
  <c r="DC6" i="35"/>
  <c r="DB6" i="35"/>
  <c r="DA6" i="35"/>
  <c r="CZ6" i="35"/>
  <c r="CY6" i="35"/>
  <c r="CX6" i="35"/>
  <c r="CW6" i="35"/>
  <c r="CV6" i="35"/>
  <c r="CU6" i="35"/>
  <c r="CT6" i="35"/>
  <c r="CS6" i="35"/>
  <c r="CR6" i="35"/>
  <c r="CQ6" i="35"/>
  <c r="CP6" i="35"/>
  <c r="CO6" i="35"/>
  <c r="CN6" i="35"/>
  <c r="CM6" i="35"/>
  <c r="CL6" i="35"/>
  <c r="CK6" i="35"/>
  <c r="CJ6" i="35"/>
  <c r="CG15" i="34"/>
  <c r="CH15" i="34"/>
  <c r="CI15" i="34"/>
  <c r="CJ15" i="34"/>
  <c r="CK15" i="34"/>
  <c r="CL15" i="34"/>
  <c r="CM15" i="34"/>
  <c r="CN15" i="34"/>
  <c r="CO15" i="34"/>
  <c r="CP15" i="34"/>
  <c r="CQ15" i="34"/>
  <c r="CR15" i="34"/>
  <c r="CS15" i="34"/>
  <c r="CT15" i="34"/>
  <c r="CU15" i="34"/>
  <c r="CV15" i="34"/>
  <c r="CW15" i="34"/>
  <c r="CX15" i="34"/>
  <c r="CY15" i="34"/>
  <c r="CZ15" i="34"/>
  <c r="DA15" i="34"/>
  <c r="DB15" i="34"/>
  <c r="DC15" i="34"/>
  <c r="DD15" i="34"/>
  <c r="DD14" i="34"/>
  <c r="DC14" i="34"/>
  <c r="DB14" i="34"/>
  <c r="DA14" i="34"/>
  <c r="CZ14" i="34"/>
  <c r="CY14" i="34"/>
  <c r="CX14" i="34"/>
  <c r="CW14" i="34"/>
  <c r="CV14" i="34"/>
  <c r="CU14" i="34"/>
  <c r="CT14" i="34"/>
  <c r="CS14" i="34"/>
  <c r="CR14" i="34"/>
  <c r="CQ14" i="34"/>
  <c r="CP14" i="34"/>
  <c r="CO14" i="34"/>
  <c r="CN14" i="34"/>
  <c r="CM14" i="34"/>
  <c r="CL14" i="34"/>
  <c r="CK14" i="34"/>
  <c r="CJ14" i="34"/>
  <c r="CI14" i="34"/>
  <c r="CH14" i="34"/>
  <c r="CG14" i="34"/>
  <c r="DD13" i="34"/>
  <c r="DC13" i="34"/>
  <c r="DB13" i="34"/>
  <c r="DA13" i="34"/>
  <c r="CZ13" i="34"/>
  <c r="CY13" i="34"/>
  <c r="CX13" i="34"/>
  <c r="CW13" i="34"/>
  <c r="CV13" i="34"/>
  <c r="CU13" i="34"/>
  <c r="CT13" i="34"/>
  <c r="CS13" i="34"/>
  <c r="CR13" i="34"/>
  <c r="CQ13" i="34"/>
  <c r="CP13" i="34"/>
  <c r="CO13" i="34"/>
  <c r="CN13" i="34"/>
  <c r="CM13" i="34"/>
  <c r="CL13" i="34"/>
  <c r="CK13" i="34"/>
  <c r="CJ13" i="34"/>
  <c r="CI13" i="34"/>
  <c r="CH13" i="34"/>
  <c r="CG13" i="34"/>
  <c r="DD12" i="34"/>
  <c r="DC12" i="34"/>
  <c r="DB12" i="34"/>
  <c r="DA12" i="34"/>
  <c r="CZ12" i="34"/>
  <c r="CY12" i="34"/>
  <c r="CX12" i="34"/>
  <c r="CW12" i="34"/>
  <c r="CV12" i="34"/>
  <c r="CU12" i="34"/>
  <c r="CT12" i="34"/>
  <c r="CS12" i="34"/>
  <c r="CR12" i="34"/>
  <c r="CQ12" i="34"/>
  <c r="CP12" i="34"/>
  <c r="CO12" i="34"/>
  <c r="CN12" i="34"/>
  <c r="CM12" i="34"/>
  <c r="CL12" i="34"/>
  <c r="CK12" i="34"/>
  <c r="CJ12" i="34"/>
  <c r="CI12" i="34"/>
  <c r="CH12" i="34"/>
  <c r="CG12" i="34"/>
  <c r="DD11" i="34"/>
  <c r="DC11" i="34"/>
  <c r="DB11" i="34"/>
  <c r="DA11" i="34"/>
  <c r="CZ11" i="34"/>
  <c r="CY11" i="34"/>
  <c r="CX11" i="34"/>
  <c r="CW11" i="34"/>
  <c r="CV11" i="34"/>
  <c r="CU11" i="34"/>
  <c r="CT11" i="34"/>
  <c r="CS11" i="34"/>
  <c r="CR11" i="34"/>
  <c r="CQ11" i="34"/>
  <c r="CP11" i="34"/>
  <c r="CO11" i="34"/>
  <c r="CN11" i="34"/>
  <c r="CM11" i="34"/>
  <c r="CL11" i="34"/>
  <c r="CK11" i="34"/>
  <c r="CJ11" i="34"/>
  <c r="CI11" i="34"/>
  <c r="CH11" i="34"/>
  <c r="CG11" i="34"/>
  <c r="DD10" i="34"/>
  <c r="DC10" i="34"/>
  <c r="DB10" i="34"/>
  <c r="DA10" i="34"/>
  <c r="CZ10" i="34"/>
  <c r="CY10" i="34"/>
  <c r="CX10" i="34"/>
  <c r="CW10" i="34"/>
  <c r="CV10" i="34"/>
  <c r="CU10" i="34"/>
  <c r="CT10" i="34"/>
  <c r="CS10" i="34"/>
  <c r="CR10" i="34"/>
  <c r="CQ10" i="34"/>
  <c r="CP10" i="34"/>
  <c r="CO10" i="34"/>
  <c r="CN10" i="34"/>
  <c r="CM10" i="34"/>
  <c r="CL10" i="34"/>
  <c r="CK10" i="34"/>
  <c r="CJ10" i="34"/>
  <c r="CI10" i="34"/>
  <c r="CH10" i="34"/>
  <c r="CG10" i="34"/>
  <c r="DD9" i="34"/>
  <c r="DC9" i="34"/>
  <c r="DB9" i="34"/>
  <c r="DA9" i="34"/>
  <c r="CZ9" i="34"/>
  <c r="CY9" i="34"/>
  <c r="CX9" i="34"/>
  <c r="CW9" i="34"/>
  <c r="CV9" i="34"/>
  <c r="CU9" i="34"/>
  <c r="CT9" i="34"/>
  <c r="CS9" i="34"/>
  <c r="CR9" i="34"/>
  <c r="CQ9" i="34"/>
  <c r="CP9" i="34"/>
  <c r="CO9" i="34"/>
  <c r="CN9" i="34"/>
  <c r="CM9" i="34"/>
  <c r="CL9" i="34"/>
  <c r="CK9" i="34"/>
  <c r="CJ9" i="34"/>
  <c r="CI9" i="34"/>
  <c r="CH9" i="34"/>
  <c r="CG9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DD7" i="34"/>
  <c r="DC7" i="34"/>
  <c r="DB7" i="34"/>
  <c r="DA7" i="34"/>
  <c r="CZ7" i="34"/>
  <c r="CY7" i="34"/>
  <c r="CX7" i="34"/>
  <c r="CW7" i="34"/>
  <c r="CV7" i="34"/>
  <c r="CU7" i="34"/>
  <c r="CT7" i="34"/>
  <c r="CS7" i="34"/>
  <c r="CR7" i="34"/>
  <c r="CQ7" i="34"/>
  <c r="CP7" i="34"/>
  <c r="CO7" i="34"/>
  <c r="CN7" i="34"/>
  <c r="CM7" i="34"/>
  <c r="CL7" i="34"/>
  <c r="CK7" i="34"/>
  <c r="CJ7" i="34"/>
  <c r="CI7" i="34"/>
  <c r="CH7" i="34"/>
  <c r="CG7" i="34"/>
  <c r="DD6" i="34"/>
  <c r="DC6" i="34"/>
  <c r="DB6" i="34"/>
  <c r="DA6" i="34"/>
  <c r="CZ6" i="34"/>
  <c r="CY6" i="34"/>
  <c r="CX6" i="34"/>
  <c r="CW6" i="34"/>
  <c r="CV6" i="34"/>
  <c r="CU6" i="34"/>
  <c r="CT6" i="34"/>
  <c r="CS6" i="34"/>
  <c r="CR6" i="34"/>
  <c r="CQ6" i="34"/>
  <c r="CP6" i="34"/>
  <c r="CO6" i="34"/>
  <c r="CN6" i="34"/>
  <c r="CM6" i="34"/>
  <c r="CL6" i="34"/>
  <c r="CK6" i="34"/>
  <c r="CJ6" i="34"/>
  <c r="CI6" i="34"/>
  <c r="CH6" i="34"/>
  <c r="CG6" i="34"/>
  <c r="CD12" i="33"/>
  <c r="CE12" i="33"/>
  <c r="CF12" i="33"/>
  <c r="CG12" i="33"/>
  <c r="CH12" i="33"/>
  <c r="CI12" i="33"/>
  <c r="CJ12" i="33"/>
  <c r="CK12" i="33"/>
  <c r="CL12" i="33"/>
  <c r="CM12" i="33"/>
  <c r="CN12" i="33"/>
  <c r="CO12" i="33"/>
  <c r="CP12" i="33"/>
  <c r="CQ12" i="33"/>
  <c r="CR12" i="33"/>
  <c r="CS12" i="33"/>
  <c r="CT12" i="33"/>
  <c r="CU12" i="33"/>
  <c r="CV12" i="33"/>
  <c r="CW12" i="33"/>
  <c r="CX12" i="33"/>
  <c r="CY12" i="33"/>
  <c r="CZ12" i="33"/>
  <c r="DA12" i="33"/>
  <c r="DB12" i="33"/>
  <c r="DC12" i="33"/>
  <c r="DD12" i="33"/>
  <c r="CD13" i="33"/>
  <c r="CE13" i="33"/>
  <c r="CF13" i="33"/>
  <c r="CG13" i="33"/>
  <c r="CH13" i="33"/>
  <c r="CI13" i="33"/>
  <c r="CJ13" i="33"/>
  <c r="CK13" i="33"/>
  <c r="CL13" i="33"/>
  <c r="CM13" i="33"/>
  <c r="CN13" i="33"/>
  <c r="CO13" i="33"/>
  <c r="CP13" i="33"/>
  <c r="CQ13" i="33"/>
  <c r="CR13" i="33"/>
  <c r="CS13" i="33"/>
  <c r="CT13" i="33"/>
  <c r="CU13" i="33"/>
  <c r="CV13" i="33"/>
  <c r="CW13" i="33"/>
  <c r="CX13" i="33"/>
  <c r="CY13" i="33"/>
  <c r="CZ13" i="33"/>
  <c r="DA13" i="33"/>
  <c r="DB13" i="33"/>
  <c r="DC13" i="33"/>
  <c r="DD13" i="33"/>
  <c r="CD14" i="33"/>
  <c r="CE14" i="33"/>
  <c r="CF14" i="33"/>
  <c r="CG14" i="33"/>
  <c r="CH14" i="33"/>
  <c r="CI14" i="33"/>
  <c r="CJ14" i="33"/>
  <c r="CK14" i="33"/>
  <c r="CL14" i="33"/>
  <c r="CM14" i="33"/>
  <c r="CN14" i="33"/>
  <c r="CO14" i="33"/>
  <c r="CP14" i="33"/>
  <c r="CQ14" i="33"/>
  <c r="CR14" i="33"/>
  <c r="CS14" i="33"/>
  <c r="CT14" i="33"/>
  <c r="CU14" i="33"/>
  <c r="CV14" i="33"/>
  <c r="CW14" i="33"/>
  <c r="CX14" i="33"/>
  <c r="CY14" i="33"/>
  <c r="CZ14" i="33"/>
  <c r="DA14" i="33"/>
  <c r="DB14" i="33"/>
  <c r="DC14" i="33"/>
  <c r="DD14" i="33"/>
  <c r="CA13" i="32"/>
  <c r="CB13" i="32"/>
  <c r="CC13" i="32"/>
  <c r="CD13" i="32"/>
  <c r="CE13" i="32"/>
  <c r="CF13" i="32"/>
  <c r="CG13" i="32"/>
  <c r="CH13" i="32"/>
  <c r="CI13" i="32"/>
  <c r="CJ13" i="32"/>
  <c r="CK13" i="32"/>
  <c r="CL13" i="32"/>
  <c r="CM13" i="32"/>
  <c r="CN13" i="32"/>
  <c r="CO13" i="32"/>
  <c r="CP13" i="32"/>
  <c r="CQ13" i="32"/>
  <c r="CR13" i="32"/>
  <c r="CS13" i="32"/>
  <c r="CT13" i="32"/>
  <c r="CU13" i="32"/>
  <c r="CV13" i="32"/>
  <c r="CW13" i="32"/>
  <c r="CX13" i="32"/>
  <c r="CY13" i="32"/>
  <c r="CZ13" i="32"/>
  <c r="DA13" i="32"/>
  <c r="DB13" i="32"/>
  <c r="DC13" i="32"/>
  <c r="DD13" i="32"/>
  <c r="DD11" i="33"/>
  <c r="DC11" i="33"/>
  <c r="DB11" i="33"/>
  <c r="DA11" i="33"/>
  <c r="CZ11" i="33"/>
  <c r="CY11" i="33"/>
  <c r="CX11" i="33"/>
  <c r="CW11" i="33"/>
  <c r="CV11" i="33"/>
  <c r="CU11" i="33"/>
  <c r="CT11" i="33"/>
  <c r="CS11" i="33"/>
  <c r="CR11" i="33"/>
  <c r="CQ11" i="33"/>
  <c r="CP11" i="33"/>
  <c r="CO11" i="33"/>
  <c r="CN11" i="33"/>
  <c r="CM11" i="33"/>
  <c r="CL11" i="33"/>
  <c r="CK11" i="33"/>
  <c r="CJ11" i="33"/>
  <c r="CI11" i="33"/>
  <c r="CH11" i="33"/>
  <c r="CG11" i="33"/>
  <c r="CF11" i="33"/>
  <c r="CE11" i="33"/>
  <c r="CD11" i="33"/>
  <c r="DD10" i="33"/>
  <c r="DC10" i="33"/>
  <c r="DB10" i="33"/>
  <c r="DA10" i="33"/>
  <c r="CZ10" i="33"/>
  <c r="CY10" i="33"/>
  <c r="CX10" i="33"/>
  <c r="CW10" i="33"/>
  <c r="CV10" i="33"/>
  <c r="CU10" i="33"/>
  <c r="CT10" i="33"/>
  <c r="CS10" i="33"/>
  <c r="CR10" i="33"/>
  <c r="CQ10" i="33"/>
  <c r="CP10" i="33"/>
  <c r="CO10" i="33"/>
  <c r="CN10" i="33"/>
  <c r="CM10" i="33"/>
  <c r="CL10" i="33"/>
  <c r="CK10" i="33"/>
  <c r="CJ10" i="33"/>
  <c r="CI10" i="33"/>
  <c r="CH10" i="33"/>
  <c r="CG10" i="33"/>
  <c r="CF10" i="33"/>
  <c r="CE10" i="33"/>
  <c r="CD10" i="33"/>
  <c r="DD9" i="33"/>
  <c r="DC9" i="33"/>
  <c r="DB9" i="33"/>
  <c r="DA9" i="33"/>
  <c r="CZ9" i="33"/>
  <c r="CY9" i="33"/>
  <c r="CX9" i="33"/>
  <c r="CW9" i="33"/>
  <c r="CV9" i="33"/>
  <c r="CU9" i="33"/>
  <c r="CT9" i="33"/>
  <c r="CS9" i="33"/>
  <c r="CR9" i="33"/>
  <c r="CQ9" i="33"/>
  <c r="CP9" i="33"/>
  <c r="CO9" i="33"/>
  <c r="CN9" i="33"/>
  <c r="CM9" i="33"/>
  <c r="CL9" i="33"/>
  <c r="CK9" i="33"/>
  <c r="CJ9" i="33"/>
  <c r="CI9" i="33"/>
  <c r="CH9" i="33"/>
  <c r="CG9" i="33"/>
  <c r="CF9" i="33"/>
  <c r="CE9" i="33"/>
  <c r="CD9" i="33"/>
  <c r="DD8" i="33"/>
  <c r="DC8" i="33"/>
  <c r="DB8" i="33"/>
  <c r="DA8" i="33"/>
  <c r="CZ8" i="33"/>
  <c r="CY8" i="33"/>
  <c r="CX8" i="33"/>
  <c r="CW8" i="33"/>
  <c r="CV8" i="33"/>
  <c r="CU8" i="33"/>
  <c r="CT8" i="33"/>
  <c r="CS8" i="33"/>
  <c r="CR8" i="33"/>
  <c r="CQ8" i="33"/>
  <c r="CP8" i="33"/>
  <c r="CO8" i="33"/>
  <c r="CN8" i="33"/>
  <c r="CM8" i="33"/>
  <c r="CL8" i="33"/>
  <c r="CK8" i="33"/>
  <c r="CJ8" i="33"/>
  <c r="CI8" i="33"/>
  <c r="CH8" i="33"/>
  <c r="CG8" i="33"/>
  <c r="CF8" i="33"/>
  <c r="CE8" i="33"/>
  <c r="CD8" i="33"/>
  <c r="DD7" i="33"/>
  <c r="DC7" i="33"/>
  <c r="DB7" i="33"/>
  <c r="DA7" i="33"/>
  <c r="CZ7" i="33"/>
  <c r="CY7" i="33"/>
  <c r="CX7" i="33"/>
  <c r="CW7" i="33"/>
  <c r="CV7" i="33"/>
  <c r="CU7" i="33"/>
  <c r="CT7" i="33"/>
  <c r="CS7" i="33"/>
  <c r="CR7" i="33"/>
  <c r="CQ7" i="33"/>
  <c r="CP7" i="33"/>
  <c r="CO7" i="33"/>
  <c r="CN7" i="33"/>
  <c r="CM7" i="33"/>
  <c r="CL7" i="33"/>
  <c r="CK7" i="33"/>
  <c r="CJ7" i="33"/>
  <c r="CI7" i="33"/>
  <c r="CH7" i="33"/>
  <c r="CG7" i="33"/>
  <c r="DD6" i="33"/>
  <c r="DC6" i="33"/>
  <c r="DB6" i="33"/>
  <c r="DA6" i="33"/>
  <c r="CZ6" i="33"/>
  <c r="CY6" i="33"/>
  <c r="CX6" i="33"/>
  <c r="CW6" i="33"/>
  <c r="CV6" i="33"/>
  <c r="CU6" i="33"/>
  <c r="CT6" i="33"/>
  <c r="CS6" i="33"/>
  <c r="CR6" i="33"/>
  <c r="CQ6" i="33"/>
  <c r="CP6" i="33"/>
  <c r="CO6" i="33"/>
  <c r="CN6" i="33"/>
  <c r="CM6" i="33"/>
  <c r="CL6" i="33"/>
  <c r="CK6" i="33"/>
  <c r="CJ6" i="33"/>
  <c r="CI6" i="33"/>
  <c r="CH6" i="33"/>
  <c r="CG6" i="33"/>
  <c r="CF6" i="33"/>
  <c r="CE6" i="33"/>
  <c r="CD6" i="33"/>
  <c r="DD12" i="32"/>
  <c r="DC12" i="32"/>
  <c r="DB12" i="32"/>
  <c r="DA12" i="32"/>
  <c r="CZ12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CA12" i="32"/>
  <c r="DD11" i="32"/>
  <c r="DC11" i="32"/>
  <c r="DB11" i="32"/>
  <c r="DA11" i="32"/>
  <c r="CZ11" i="32"/>
  <c r="CY11" i="32"/>
  <c r="CX11" i="32"/>
  <c r="CW11" i="32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F11" i="32"/>
  <c r="CE11" i="32"/>
  <c r="CD11" i="32"/>
  <c r="CC11" i="32"/>
  <c r="CB11" i="32"/>
  <c r="CA11" i="32"/>
  <c r="DD10" i="32"/>
  <c r="DC10" i="32"/>
  <c r="DB10" i="32"/>
  <c r="DA10" i="32"/>
  <c r="CZ10" i="32"/>
  <c r="CY10" i="32"/>
  <c r="CX10" i="32"/>
  <c r="CW10" i="32"/>
  <c r="CV10" i="32"/>
  <c r="CU10" i="32"/>
  <c r="CT10" i="32"/>
  <c r="CS10" i="32"/>
  <c r="CR10" i="32"/>
  <c r="CQ10" i="32"/>
  <c r="CP10" i="32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CA10" i="32"/>
  <c r="DD9" i="32"/>
  <c r="DC9" i="32"/>
  <c r="DB9" i="32"/>
  <c r="DA9" i="32"/>
  <c r="CZ9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CA9" i="32"/>
  <c r="DD8" i="32"/>
  <c r="DC8" i="32"/>
  <c r="DB8" i="32"/>
  <c r="DA8" i="32"/>
  <c r="CZ8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CA8" i="32"/>
  <c r="DD7" i="32"/>
  <c r="DC7" i="32"/>
  <c r="DB7" i="32"/>
  <c r="DA7" i="32"/>
  <c r="CZ7" i="32"/>
  <c r="CY7" i="32"/>
  <c r="CX7" i="32"/>
  <c r="CW7" i="32"/>
  <c r="CV7" i="32"/>
  <c r="CU7" i="32"/>
  <c r="CT7" i="32"/>
  <c r="CS7" i="32"/>
  <c r="CR7" i="32"/>
  <c r="CQ7" i="32"/>
  <c r="CP7" i="32"/>
  <c r="CO7" i="32"/>
  <c r="CN7" i="32"/>
  <c r="CM7" i="32"/>
  <c r="CL7" i="32"/>
  <c r="CK7" i="32"/>
  <c r="CJ7" i="32"/>
  <c r="CI7" i="32"/>
  <c r="CH7" i="32"/>
  <c r="CG7" i="32"/>
  <c r="CF7" i="32"/>
  <c r="CE7" i="32"/>
  <c r="CD7" i="32"/>
  <c r="CC7" i="32"/>
  <c r="CB7" i="32"/>
  <c r="CA7" i="32"/>
  <c r="DD6" i="32"/>
  <c r="DC6" i="32"/>
  <c r="DB6" i="32"/>
  <c r="DA6" i="32"/>
  <c r="CZ6" i="32"/>
  <c r="CY6" i="32"/>
  <c r="CX6" i="32"/>
  <c r="CW6" i="32"/>
  <c r="CV6" i="32"/>
  <c r="CU6" i="32"/>
  <c r="CT6" i="32"/>
  <c r="CS6" i="32"/>
  <c r="CR6" i="32"/>
  <c r="CQ6" i="32"/>
  <c r="CP6" i="32"/>
  <c r="CO6" i="32"/>
  <c r="CN6" i="32"/>
  <c r="CM6" i="32"/>
  <c r="CL6" i="32"/>
  <c r="CK6" i="32"/>
  <c r="CJ6" i="32"/>
  <c r="CI6" i="32"/>
  <c r="CH6" i="32"/>
  <c r="CG6" i="32"/>
  <c r="CF6" i="32"/>
  <c r="CE6" i="32"/>
  <c r="CD6" i="32"/>
  <c r="CC6" i="32"/>
  <c r="CB6" i="32"/>
  <c r="CA6" i="32"/>
  <c r="DB6" i="31"/>
  <c r="DC6" i="31"/>
  <c r="DD6" i="31"/>
  <c r="DB7" i="31"/>
  <c r="DC7" i="31"/>
  <c r="DD7" i="31"/>
  <c r="DB8" i="31"/>
  <c r="DC8" i="31"/>
  <c r="DD8" i="31"/>
  <c r="DB9" i="31"/>
  <c r="DC9" i="31"/>
  <c r="DD9" i="31"/>
  <c r="DB10" i="31"/>
  <c r="DC10" i="31"/>
  <c r="DD10" i="31"/>
  <c r="DB11" i="31"/>
  <c r="DC11" i="31"/>
  <c r="DD11" i="31"/>
  <c r="DB12" i="31"/>
  <c r="DC12" i="31"/>
  <c r="DD12" i="31"/>
  <c r="BX6" i="31"/>
  <c r="BY6" i="31"/>
  <c r="BZ6" i="31"/>
  <c r="CA6" i="31"/>
  <c r="CB6" i="31"/>
  <c r="CC6" i="31"/>
  <c r="CD6" i="31"/>
  <c r="CE6" i="31"/>
  <c r="CF6" i="31"/>
  <c r="CG6" i="31"/>
  <c r="CH6" i="31"/>
  <c r="CI6" i="31"/>
  <c r="CJ6" i="31"/>
  <c r="CK6" i="31"/>
  <c r="CL6" i="31"/>
  <c r="CM6" i="31"/>
  <c r="CN6" i="31"/>
  <c r="CO6" i="31"/>
  <c r="CP6" i="31"/>
  <c r="CQ6" i="31"/>
  <c r="CR6" i="31"/>
  <c r="CS6" i="31"/>
  <c r="CT6" i="31"/>
  <c r="CU6" i="31"/>
  <c r="CV6" i="31"/>
  <c r="CW6" i="31"/>
  <c r="CX6" i="31"/>
  <c r="CY6" i="31"/>
  <c r="CZ6" i="31"/>
  <c r="DA6" i="31"/>
  <c r="BX7" i="31"/>
  <c r="BY7" i="31"/>
  <c r="BZ7" i="31"/>
  <c r="CA7" i="31"/>
  <c r="CB7" i="31"/>
  <c r="CC7" i="31"/>
  <c r="CD7" i="31"/>
  <c r="CE7" i="31"/>
  <c r="CF7" i="31"/>
  <c r="CG7" i="31"/>
  <c r="CH7" i="31"/>
  <c r="CI7" i="31"/>
  <c r="CJ7" i="31"/>
  <c r="CK7" i="31"/>
  <c r="CL7" i="31"/>
  <c r="CM7" i="31"/>
  <c r="CN7" i="31"/>
  <c r="CO7" i="31"/>
  <c r="CP7" i="31"/>
  <c r="CQ7" i="31"/>
  <c r="CR7" i="31"/>
  <c r="CS7" i="31"/>
  <c r="CT7" i="31"/>
  <c r="CU7" i="31"/>
  <c r="CV7" i="31"/>
  <c r="CW7" i="31"/>
  <c r="CX7" i="31"/>
  <c r="CY7" i="31"/>
  <c r="CZ7" i="31"/>
  <c r="DA7" i="31"/>
  <c r="BX8" i="31"/>
  <c r="BY8" i="31"/>
  <c r="BZ8" i="31"/>
  <c r="CA8" i="31"/>
  <c r="CB8" i="31"/>
  <c r="CC8" i="31"/>
  <c r="CD8" i="31"/>
  <c r="CE8" i="31"/>
  <c r="CF8" i="31"/>
  <c r="CG8" i="31"/>
  <c r="CH8" i="31"/>
  <c r="CI8" i="31"/>
  <c r="CJ8" i="31"/>
  <c r="CK8" i="31"/>
  <c r="CL8" i="31"/>
  <c r="CM8" i="31"/>
  <c r="CN8" i="31"/>
  <c r="CO8" i="31"/>
  <c r="CP8" i="31"/>
  <c r="CQ8" i="31"/>
  <c r="CR8" i="31"/>
  <c r="CS8" i="31"/>
  <c r="CT8" i="31"/>
  <c r="CU8" i="31"/>
  <c r="CV8" i="31"/>
  <c r="CW8" i="31"/>
  <c r="CX8" i="31"/>
  <c r="CY8" i="31"/>
  <c r="CZ8" i="31"/>
  <c r="DA8" i="31"/>
  <c r="BX9" i="31"/>
  <c r="BY9" i="31"/>
  <c r="BZ9" i="31"/>
  <c r="CA9" i="31"/>
  <c r="CB9" i="31"/>
  <c r="CC9" i="31"/>
  <c r="CD9" i="31"/>
  <c r="CE9" i="31"/>
  <c r="CF9" i="31"/>
  <c r="CG9" i="31"/>
  <c r="CH9" i="31"/>
  <c r="CI9" i="31"/>
  <c r="CJ9" i="31"/>
  <c r="CK9" i="31"/>
  <c r="CL9" i="31"/>
  <c r="CM9" i="31"/>
  <c r="CN9" i="31"/>
  <c r="CO9" i="31"/>
  <c r="CP9" i="31"/>
  <c r="CQ9" i="31"/>
  <c r="CR9" i="31"/>
  <c r="CS9" i="31"/>
  <c r="CT9" i="31"/>
  <c r="CU9" i="31"/>
  <c r="CV9" i="31"/>
  <c r="CW9" i="31"/>
  <c r="CX9" i="31"/>
  <c r="CY9" i="31"/>
  <c r="CZ9" i="31"/>
  <c r="DA9" i="31"/>
  <c r="BX10" i="31"/>
  <c r="BY10" i="31"/>
  <c r="BZ10" i="31"/>
  <c r="CA10" i="31"/>
  <c r="CB10" i="31"/>
  <c r="CC10" i="31"/>
  <c r="CD10" i="31"/>
  <c r="CE10" i="31"/>
  <c r="CF10" i="31"/>
  <c r="CG10" i="31"/>
  <c r="CH10" i="31"/>
  <c r="CI10" i="31"/>
  <c r="CJ10" i="31"/>
  <c r="CK10" i="31"/>
  <c r="CL10" i="31"/>
  <c r="CM10" i="31"/>
  <c r="CN10" i="31"/>
  <c r="CO10" i="31"/>
  <c r="CP10" i="31"/>
  <c r="CQ10" i="31"/>
  <c r="CR10" i="31"/>
  <c r="CS10" i="31"/>
  <c r="CT10" i="31"/>
  <c r="CU10" i="31"/>
  <c r="CV10" i="31"/>
  <c r="CW10" i="31"/>
  <c r="CX10" i="31"/>
  <c r="CY10" i="31"/>
  <c r="CZ10" i="31"/>
  <c r="DA10" i="31"/>
  <c r="BX11" i="31"/>
  <c r="BY11" i="31"/>
  <c r="BZ11" i="31"/>
  <c r="CA11" i="31"/>
  <c r="CB11" i="31"/>
  <c r="CC11" i="31"/>
  <c r="CD11" i="31"/>
  <c r="CE11" i="31"/>
  <c r="CF11" i="31"/>
  <c r="CG11" i="31"/>
  <c r="CH11" i="31"/>
  <c r="CI11" i="31"/>
  <c r="CJ11" i="31"/>
  <c r="CK11" i="31"/>
  <c r="CL11" i="31"/>
  <c r="CM11" i="31"/>
  <c r="CN11" i="31"/>
  <c r="CO11" i="31"/>
  <c r="CP11" i="31"/>
  <c r="CQ11" i="31"/>
  <c r="CR11" i="31"/>
  <c r="CS11" i="31"/>
  <c r="CT11" i="31"/>
  <c r="CU11" i="31"/>
  <c r="CV11" i="31"/>
  <c r="CW11" i="31"/>
  <c r="CX11" i="31"/>
  <c r="CY11" i="31"/>
  <c r="CZ11" i="31"/>
  <c r="DA11" i="31"/>
  <c r="BX12" i="31"/>
  <c r="BY12" i="31"/>
  <c r="BZ12" i="31"/>
  <c r="CA12" i="31"/>
  <c r="CB12" i="31"/>
  <c r="CC12" i="31"/>
  <c r="CD12" i="31"/>
  <c r="CE12" i="31"/>
  <c r="CF12" i="31"/>
  <c r="CG12" i="31"/>
  <c r="CH12" i="31"/>
  <c r="CI12" i="31"/>
  <c r="CJ12" i="31"/>
  <c r="CK12" i="31"/>
  <c r="CL12" i="31"/>
  <c r="CM12" i="31"/>
  <c r="CN12" i="31"/>
  <c r="CO12" i="31"/>
  <c r="CP12" i="31"/>
  <c r="CQ12" i="31"/>
  <c r="CR12" i="31"/>
  <c r="CS12" i="31"/>
  <c r="CT12" i="31"/>
  <c r="CU12" i="31"/>
  <c r="CV12" i="31"/>
  <c r="CW12" i="31"/>
  <c r="CX12" i="31"/>
  <c r="CY12" i="31"/>
  <c r="CZ12" i="31"/>
  <c r="DA12" i="31"/>
  <c r="AU6" i="34" l="1"/>
  <c r="AU7" i="48"/>
  <c r="AU8" i="48"/>
  <c r="AU9" i="48"/>
  <c r="AU10" i="48"/>
  <c r="AU11" i="48"/>
  <c r="AU12" i="48"/>
  <c r="AU13" i="48"/>
  <c r="AU14" i="48"/>
  <c r="AU15" i="48"/>
  <c r="AU16" i="48"/>
  <c r="AU17" i="48"/>
  <c r="AU18" i="48"/>
  <c r="AU19" i="48"/>
  <c r="AU20" i="48"/>
  <c r="AU21" i="48"/>
  <c r="AU6" i="48"/>
  <c r="G40" i="48"/>
  <c r="BH21" i="48" s="1"/>
  <c r="F40" i="48"/>
  <c r="W39" i="48"/>
  <c r="CF20" i="48" s="1"/>
  <c r="V39" i="48"/>
  <c r="G39" i="48"/>
  <c r="BH20" i="48" s="1"/>
  <c r="F39" i="48"/>
  <c r="Y38" i="48"/>
  <c r="CI19" i="48" s="1"/>
  <c r="X38" i="48"/>
  <c r="K38" i="48"/>
  <c r="BN19" i="48" s="1"/>
  <c r="J38" i="48"/>
  <c r="I38" i="48"/>
  <c r="BK19" i="48" s="1"/>
  <c r="H38" i="48"/>
  <c r="AA37" i="48"/>
  <c r="CL18" i="48" s="1"/>
  <c r="Z37" i="48"/>
  <c r="Y37" i="48"/>
  <c r="CI18" i="48" s="1"/>
  <c r="X37" i="48"/>
  <c r="K37" i="48"/>
  <c r="BN18" i="48" s="1"/>
  <c r="J37" i="48"/>
  <c r="I37" i="48"/>
  <c r="BK18" i="48" s="1"/>
  <c r="H37" i="48"/>
  <c r="AC36" i="48"/>
  <c r="CO17" i="48" s="1"/>
  <c r="AB36" i="48"/>
  <c r="AA36" i="48"/>
  <c r="CL17" i="48" s="1"/>
  <c r="Z36" i="48"/>
  <c r="O36" i="48"/>
  <c r="BT17" i="48" s="1"/>
  <c r="N36" i="48"/>
  <c r="M36" i="48"/>
  <c r="BQ17" i="48" s="1"/>
  <c r="L36" i="48"/>
  <c r="K36" i="48"/>
  <c r="BN17" i="48" s="1"/>
  <c r="J36" i="48"/>
  <c r="AE35" i="48"/>
  <c r="CR16" i="48" s="1"/>
  <c r="AD35" i="48"/>
  <c r="AC35" i="48"/>
  <c r="CO16" i="48" s="1"/>
  <c r="AB35" i="48"/>
  <c r="AA35" i="48"/>
  <c r="CL16" i="48" s="1"/>
  <c r="Z35" i="48"/>
  <c r="O35" i="48"/>
  <c r="BT16" i="48" s="1"/>
  <c r="N35" i="48"/>
  <c r="M35" i="48"/>
  <c r="BQ16" i="48" s="1"/>
  <c r="L35" i="48"/>
  <c r="K35" i="48"/>
  <c r="BN16" i="48" s="1"/>
  <c r="J35" i="48"/>
  <c r="AG34" i="48"/>
  <c r="CU15" i="48" s="1"/>
  <c r="AF34" i="48"/>
  <c r="AE34" i="48"/>
  <c r="CR15" i="48" s="1"/>
  <c r="AD34" i="48"/>
  <c r="AC34" i="48"/>
  <c r="CO15" i="48" s="1"/>
  <c r="AB34" i="48"/>
  <c r="S34" i="48"/>
  <c r="BZ15" i="48" s="1"/>
  <c r="R34" i="48"/>
  <c r="Q34" i="48"/>
  <c r="BW15" i="48" s="1"/>
  <c r="P34" i="48"/>
  <c r="O34" i="48"/>
  <c r="BT15" i="48" s="1"/>
  <c r="N34" i="48"/>
  <c r="M34" i="48"/>
  <c r="BQ15" i="48" s="1"/>
  <c r="L34" i="48"/>
  <c r="AI33" i="48"/>
  <c r="CX14" i="48" s="1"/>
  <c r="AH33" i="48"/>
  <c r="AG33" i="48"/>
  <c r="CU14" i="48" s="1"/>
  <c r="AF33" i="48"/>
  <c r="AE33" i="48"/>
  <c r="CR14" i="48" s="1"/>
  <c r="AD33" i="48"/>
  <c r="AC33" i="48"/>
  <c r="CO14" i="48" s="1"/>
  <c r="AB33" i="48"/>
  <c r="S33" i="48"/>
  <c r="BZ14" i="48" s="1"/>
  <c r="R33" i="48"/>
  <c r="Q33" i="48"/>
  <c r="BW14" i="48" s="1"/>
  <c r="P33" i="48"/>
  <c r="O33" i="48"/>
  <c r="BT14" i="48" s="1"/>
  <c r="N33" i="48"/>
  <c r="M33" i="48"/>
  <c r="BQ14" i="48" s="1"/>
  <c r="L33" i="48"/>
  <c r="AI32" i="48"/>
  <c r="CX13" i="48" s="1"/>
  <c r="AH32" i="48"/>
  <c r="AG32" i="48"/>
  <c r="CU13" i="48" s="1"/>
  <c r="AF32" i="48"/>
  <c r="AE32" i="48"/>
  <c r="CR13" i="48" s="1"/>
  <c r="AD32" i="48"/>
  <c r="W32" i="48"/>
  <c r="CF13" i="48" s="1"/>
  <c r="V32" i="48"/>
  <c r="U32" i="48"/>
  <c r="CC13" i="48" s="1"/>
  <c r="T32" i="48"/>
  <c r="S32" i="48"/>
  <c r="BZ13" i="48" s="1"/>
  <c r="R32" i="48"/>
  <c r="Q32" i="48"/>
  <c r="BW13" i="48" s="1"/>
  <c r="P32" i="48"/>
  <c r="O32" i="48"/>
  <c r="BT13" i="48" s="1"/>
  <c r="N32" i="48"/>
  <c r="E32" i="48"/>
  <c r="BE13" i="48" s="1"/>
  <c r="D32" i="48"/>
  <c r="AI31" i="48"/>
  <c r="CX12" i="48" s="1"/>
  <c r="AH31" i="48"/>
  <c r="AG31" i="48"/>
  <c r="CU12" i="48" s="1"/>
  <c r="AF31" i="48"/>
  <c r="AE31" i="48"/>
  <c r="CR12" i="48" s="1"/>
  <c r="AD31" i="48"/>
  <c r="W31" i="48"/>
  <c r="CF12" i="48" s="1"/>
  <c r="V31" i="48"/>
  <c r="U31" i="48"/>
  <c r="CC12" i="48" s="1"/>
  <c r="T31" i="48"/>
  <c r="S31" i="48"/>
  <c r="BZ12" i="48" s="1"/>
  <c r="R31" i="48"/>
  <c r="Q31" i="48"/>
  <c r="BW12" i="48" s="1"/>
  <c r="P31" i="48"/>
  <c r="O31" i="48"/>
  <c r="BT12" i="48" s="1"/>
  <c r="N31" i="48"/>
  <c r="G31" i="48"/>
  <c r="BH12" i="48" s="1"/>
  <c r="F31" i="48"/>
  <c r="E31" i="48"/>
  <c r="BE12" i="48" s="1"/>
  <c r="D31" i="48"/>
  <c r="AI30" i="48"/>
  <c r="CX11" i="48" s="1"/>
  <c r="AH30" i="48"/>
  <c r="AG30" i="48"/>
  <c r="CU11" i="48" s="1"/>
  <c r="AF30" i="48"/>
  <c r="AA30" i="48"/>
  <c r="CL11" i="48" s="1"/>
  <c r="Z30" i="48"/>
  <c r="Y30" i="48"/>
  <c r="CI11" i="48" s="1"/>
  <c r="X30" i="48"/>
  <c r="W30" i="48"/>
  <c r="CF11" i="48" s="1"/>
  <c r="V30" i="48"/>
  <c r="U30" i="48"/>
  <c r="CC11" i="48" s="1"/>
  <c r="T30" i="48"/>
  <c r="S30" i="48"/>
  <c r="BZ11" i="48" s="1"/>
  <c r="R30" i="48"/>
  <c r="Q30" i="48"/>
  <c r="BW11" i="48" s="1"/>
  <c r="P30" i="48"/>
  <c r="I30" i="48"/>
  <c r="BK11" i="48" s="1"/>
  <c r="H30" i="48"/>
  <c r="G30" i="48"/>
  <c r="BH11" i="48" s="1"/>
  <c r="F30" i="48"/>
  <c r="E30" i="48"/>
  <c r="BE11" i="48" s="1"/>
  <c r="D30" i="48"/>
  <c r="AI29" i="48"/>
  <c r="CX10" i="48" s="1"/>
  <c r="AH29" i="48"/>
  <c r="AG29" i="48"/>
  <c r="CU10" i="48" s="1"/>
  <c r="AF29" i="48"/>
  <c r="AA29" i="48"/>
  <c r="CL10" i="48" s="1"/>
  <c r="Z29" i="48"/>
  <c r="Y29" i="48"/>
  <c r="CI10" i="48" s="1"/>
  <c r="X29" i="48"/>
  <c r="W29" i="48"/>
  <c r="CF10" i="48" s="1"/>
  <c r="V29" i="48"/>
  <c r="U29" i="48"/>
  <c r="CC10" i="48" s="1"/>
  <c r="T29" i="48"/>
  <c r="S29" i="48"/>
  <c r="BZ10" i="48" s="1"/>
  <c r="R29" i="48"/>
  <c r="Q29" i="48"/>
  <c r="BW10" i="48" s="1"/>
  <c r="P29" i="48"/>
  <c r="K29" i="48"/>
  <c r="BN10" i="48" s="1"/>
  <c r="J29" i="48"/>
  <c r="I29" i="48"/>
  <c r="BK10" i="48" s="1"/>
  <c r="H29" i="48"/>
  <c r="G29" i="48"/>
  <c r="BH10" i="48" s="1"/>
  <c r="F29" i="48"/>
  <c r="E29" i="48"/>
  <c r="BE10" i="48" s="1"/>
  <c r="D29" i="48"/>
  <c r="AI28" i="48"/>
  <c r="CX9" i="48" s="1"/>
  <c r="AH28" i="48"/>
  <c r="AE28" i="48"/>
  <c r="CR9" i="48" s="1"/>
  <c r="AD28" i="48"/>
  <c r="AC28" i="48"/>
  <c r="CO9" i="48" s="1"/>
  <c r="AB28" i="48"/>
  <c r="AA28" i="48"/>
  <c r="CL9" i="48" s="1"/>
  <c r="Z28" i="48"/>
  <c r="Y28" i="48"/>
  <c r="CI9" i="48" s="1"/>
  <c r="X28" i="48"/>
  <c r="W28" i="48"/>
  <c r="CF9" i="48" s="1"/>
  <c r="V28" i="48"/>
  <c r="U28" i="48"/>
  <c r="CC9" i="48" s="1"/>
  <c r="T28" i="48"/>
  <c r="S28" i="48"/>
  <c r="BZ9" i="48" s="1"/>
  <c r="R28" i="48"/>
  <c r="M28" i="48"/>
  <c r="BQ9" i="48" s="1"/>
  <c r="L28" i="48"/>
  <c r="K28" i="48"/>
  <c r="BN9" i="48" s="1"/>
  <c r="J28" i="48"/>
  <c r="I28" i="48"/>
  <c r="BK9" i="48" s="1"/>
  <c r="H28" i="48"/>
  <c r="G28" i="48"/>
  <c r="BH9" i="48" s="1"/>
  <c r="F28" i="48"/>
  <c r="E28" i="48"/>
  <c r="BE9" i="48" s="1"/>
  <c r="D28" i="48"/>
  <c r="AI27" i="48"/>
  <c r="CX8" i="48" s="1"/>
  <c r="AH27" i="48"/>
  <c r="AE27" i="48"/>
  <c r="CR8" i="48" s="1"/>
  <c r="AD27" i="48"/>
  <c r="AC27" i="48"/>
  <c r="CO8" i="48" s="1"/>
  <c r="AB27" i="48"/>
  <c r="AA27" i="48"/>
  <c r="CL8" i="48" s="1"/>
  <c r="Z27" i="48"/>
  <c r="Y27" i="48"/>
  <c r="CI8" i="48" s="1"/>
  <c r="X27" i="48"/>
  <c r="W27" i="48"/>
  <c r="CF8" i="48" s="1"/>
  <c r="V27" i="48"/>
  <c r="U27" i="48"/>
  <c r="CC8" i="48" s="1"/>
  <c r="T27" i="48"/>
  <c r="S27" i="48"/>
  <c r="BZ8" i="48" s="1"/>
  <c r="R27" i="48"/>
  <c r="O27" i="48"/>
  <c r="BT8" i="48" s="1"/>
  <c r="N27" i="48"/>
  <c r="M27" i="48"/>
  <c r="BQ8" i="48" s="1"/>
  <c r="L27" i="48"/>
  <c r="K27" i="48"/>
  <c r="BN8" i="48" s="1"/>
  <c r="J27" i="48"/>
  <c r="I27" i="48"/>
  <c r="BK8" i="48" s="1"/>
  <c r="H27" i="48"/>
  <c r="G27" i="48"/>
  <c r="BH8" i="48" s="1"/>
  <c r="F27" i="48"/>
  <c r="E27" i="48"/>
  <c r="BE8" i="48" s="1"/>
  <c r="D27" i="48"/>
  <c r="AI26" i="48"/>
  <c r="CX7" i="48" s="1"/>
  <c r="AH26" i="48"/>
  <c r="AG26" i="48"/>
  <c r="CU7" i="48" s="1"/>
  <c r="AF26" i="48"/>
  <c r="AE26" i="48"/>
  <c r="CR7" i="48" s="1"/>
  <c r="AD26" i="48"/>
  <c r="AC26" i="48"/>
  <c r="CO7" i="48" s="1"/>
  <c r="AB26" i="48"/>
  <c r="AA26" i="48"/>
  <c r="CL7" i="48" s="1"/>
  <c r="Z26" i="48"/>
  <c r="Y26" i="48"/>
  <c r="CI7" i="48" s="1"/>
  <c r="X26" i="48"/>
  <c r="W26" i="48"/>
  <c r="CF7" i="48" s="1"/>
  <c r="V26" i="48"/>
  <c r="U26" i="48"/>
  <c r="CC7" i="48" s="1"/>
  <c r="T26" i="48"/>
  <c r="Q26" i="48"/>
  <c r="BW7" i="48" s="1"/>
  <c r="P26" i="48"/>
  <c r="O26" i="48"/>
  <c r="BT7" i="48" s="1"/>
  <c r="N26" i="48"/>
  <c r="M26" i="48"/>
  <c r="BQ7" i="48" s="1"/>
  <c r="L26" i="48"/>
  <c r="K26" i="48"/>
  <c r="BN7" i="48" s="1"/>
  <c r="J26" i="48"/>
  <c r="I26" i="48"/>
  <c r="BK7" i="48" s="1"/>
  <c r="H26" i="48"/>
  <c r="G26" i="48"/>
  <c r="BH7" i="48" s="1"/>
  <c r="F26" i="48"/>
  <c r="E26" i="48"/>
  <c r="BE7" i="48" s="1"/>
  <c r="D26" i="48"/>
  <c r="AI25" i="48"/>
  <c r="CX6" i="48" s="1"/>
  <c r="AH25" i="48"/>
  <c r="AG25" i="48"/>
  <c r="CU6" i="48" s="1"/>
  <c r="AF25" i="48"/>
  <c r="AE25" i="48"/>
  <c r="CR6" i="48" s="1"/>
  <c r="AD25" i="48"/>
  <c r="AC25" i="48"/>
  <c r="CO6" i="48" s="1"/>
  <c r="AB25" i="48"/>
  <c r="AA25" i="48"/>
  <c r="CL6" i="48" s="1"/>
  <c r="Z25" i="48"/>
  <c r="Y25" i="48"/>
  <c r="CI6" i="48" s="1"/>
  <c r="X25" i="48"/>
  <c r="W25" i="48"/>
  <c r="CF6" i="48" s="1"/>
  <c r="V25" i="48"/>
  <c r="U25" i="48"/>
  <c r="CC6" i="48" s="1"/>
  <c r="T25" i="48"/>
  <c r="S25" i="48"/>
  <c r="BZ6" i="48" s="1"/>
  <c r="R25" i="48"/>
  <c r="Q25" i="48"/>
  <c r="BW6" i="48" s="1"/>
  <c r="P25" i="48"/>
  <c r="O25" i="48"/>
  <c r="BT6" i="48" s="1"/>
  <c r="N25" i="48"/>
  <c r="M25" i="48"/>
  <c r="BQ6" i="48" s="1"/>
  <c r="L25" i="48"/>
  <c r="K25" i="48"/>
  <c r="BN6" i="48" s="1"/>
  <c r="J25" i="48"/>
  <c r="I25" i="48"/>
  <c r="BK6" i="48" s="1"/>
  <c r="H25" i="48"/>
  <c r="G25" i="48"/>
  <c r="BH6" i="48" s="1"/>
  <c r="F25" i="48"/>
  <c r="E25" i="48"/>
  <c r="BE6" i="48" s="1"/>
  <c r="D25" i="48"/>
  <c r="AI21" i="48"/>
  <c r="AI40" i="48" s="1"/>
  <c r="CX21" i="48" s="1"/>
  <c r="AH21" i="48"/>
  <c r="AG21" i="48"/>
  <c r="AF21" i="48"/>
  <c r="AE21" i="48"/>
  <c r="AE40" i="48" s="1"/>
  <c r="CR21" i="48" s="1"/>
  <c r="AD21" i="48"/>
  <c r="AC21" i="48"/>
  <c r="AB21" i="48"/>
  <c r="AA21" i="48"/>
  <c r="Z21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I21" i="48"/>
  <c r="H21" i="48"/>
  <c r="E21" i="48"/>
  <c r="D21" i="48"/>
  <c r="AI20" i="48"/>
  <c r="AH20" i="48"/>
  <c r="AG20" i="48"/>
  <c r="AF20" i="48"/>
  <c r="AE20" i="48"/>
  <c r="AD20" i="48"/>
  <c r="AC20" i="48"/>
  <c r="AB20" i="48"/>
  <c r="AA20" i="48"/>
  <c r="Z20" i="48"/>
  <c r="Y20" i="48"/>
  <c r="X20" i="48"/>
  <c r="U20" i="48"/>
  <c r="T20" i="48"/>
  <c r="S20" i="48"/>
  <c r="R20" i="48"/>
  <c r="Q20" i="48"/>
  <c r="P20" i="48"/>
  <c r="O20" i="48"/>
  <c r="N20" i="48"/>
  <c r="M20" i="48"/>
  <c r="L20" i="48"/>
  <c r="K20" i="48"/>
  <c r="J20" i="48"/>
  <c r="I20" i="48"/>
  <c r="H20" i="48"/>
  <c r="E20" i="48"/>
  <c r="D20" i="48"/>
  <c r="AI19" i="48"/>
  <c r="AH19" i="48"/>
  <c r="AG19" i="48"/>
  <c r="AF19" i="48"/>
  <c r="AE19" i="48"/>
  <c r="AD19" i="48"/>
  <c r="AD38" i="48" s="1"/>
  <c r="AC19" i="48"/>
  <c r="AB19" i="48"/>
  <c r="AA19" i="48"/>
  <c r="Z19" i="48"/>
  <c r="W19" i="48"/>
  <c r="V19" i="48"/>
  <c r="U19" i="48"/>
  <c r="T19" i="48"/>
  <c r="S19" i="48"/>
  <c r="R19" i="48"/>
  <c r="Q19" i="48"/>
  <c r="P19" i="48"/>
  <c r="P38" i="48" s="1"/>
  <c r="O19" i="48"/>
  <c r="N19" i="48"/>
  <c r="M19" i="48"/>
  <c r="L19" i="48"/>
  <c r="G19" i="48"/>
  <c r="F19" i="48"/>
  <c r="E19" i="48"/>
  <c r="D19" i="48"/>
  <c r="AI18" i="48"/>
  <c r="AH18" i="48"/>
  <c r="AG18" i="48"/>
  <c r="AF18" i="48"/>
  <c r="AF37" i="48" s="1"/>
  <c r="AE18" i="48"/>
  <c r="AD18" i="48"/>
  <c r="AC18" i="48"/>
  <c r="AB18" i="48"/>
  <c r="W18" i="48"/>
  <c r="V18" i="48"/>
  <c r="U18" i="48"/>
  <c r="T18" i="48"/>
  <c r="S18" i="48"/>
  <c r="S37" i="48" s="1"/>
  <c r="BZ18" i="48" s="1"/>
  <c r="R18" i="48"/>
  <c r="Q18" i="48"/>
  <c r="P18" i="48"/>
  <c r="P37" i="48" s="1"/>
  <c r="O18" i="48"/>
  <c r="O37" i="48" s="1"/>
  <c r="BT18" i="48" s="1"/>
  <c r="N18" i="48"/>
  <c r="M18" i="48"/>
  <c r="L18" i="48"/>
  <c r="G18" i="48"/>
  <c r="F18" i="48"/>
  <c r="E18" i="48"/>
  <c r="D18" i="48"/>
  <c r="AI17" i="48"/>
  <c r="AH17" i="48"/>
  <c r="AG17" i="48"/>
  <c r="AF17" i="48"/>
  <c r="AE17" i="48"/>
  <c r="AD17" i="48"/>
  <c r="Y17" i="48"/>
  <c r="X17" i="48"/>
  <c r="W17" i="48"/>
  <c r="V17" i="48"/>
  <c r="V36" i="48" s="1"/>
  <c r="U17" i="48"/>
  <c r="T17" i="48"/>
  <c r="S17" i="48"/>
  <c r="R17" i="48"/>
  <c r="Q17" i="48"/>
  <c r="P17" i="48"/>
  <c r="I17" i="48"/>
  <c r="H17" i="48"/>
  <c r="G17" i="48"/>
  <c r="F17" i="48"/>
  <c r="E17" i="48"/>
  <c r="D17" i="48"/>
  <c r="AI16" i="48"/>
  <c r="AI35" i="48" s="1"/>
  <c r="CX16" i="48" s="1"/>
  <c r="AH16" i="48"/>
  <c r="AG16" i="48"/>
  <c r="AF16" i="48"/>
  <c r="Y16" i="48"/>
  <c r="X16" i="48"/>
  <c r="W16" i="48"/>
  <c r="V16" i="48"/>
  <c r="U16" i="48"/>
  <c r="U35" i="48" s="1"/>
  <c r="CC16" i="48" s="1"/>
  <c r="T16" i="48"/>
  <c r="S16" i="48"/>
  <c r="R16" i="48"/>
  <c r="R35" i="48" s="1"/>
  <c r="Q16" i="48"/>
  <c r="Q35" i="48" s="1"/>
  <c r="BW16" i="48" s="1"/>
  <c r="P16" i="48"/>
  <c r="I16" i="48"/>
  <c r="H16" i="48"/>
  <c r="G16" i="48"/>
  <c r="F16" i="48"/>
  <c r="E16" i="48"/>
  <c r="D16" i="48"/>
  <c r="AI15" i="48"/>
  <c r="AH15" i="48"/>
  <c r="AA15" i="48"/>
  <c r="Z15" i="48"/>
  <c r="Z34" i="48" s="1"/>
  <c r="Y15" i="48"/>
  <c r="X15" i="48"/>
  <c r="W15" i="48"/>
  <c r="V15" i="48"/>
  <c r="U15" i="48"/>
  <c r="T15" i="48"/>
  <c r="K15" i="48"/>
  <c r="J15" i="48"/>
  <c r="I15" i="48"/>
  <c r="H15" i="48"/>
  <c r="G15" i="48"/>
  <c r="F15" i="48"/>
  <c r="E15" i="48"/>
  <c r="D15" i="48"/>
  <c r="AA14" i="48"/>
  <c r="Z14" i="48"/>
  <c r="Y14" i="48"/>
  <c r="X14" i="48"/>
  <c r="W14" i="48"/>
  <c r="V14" i="48"/>
  <c r="U14" i="48"/>
  <c r="T14" i="48"/>
  <c r="K14" i="48"/>
  <c r="J14" i="48"/>
  <c r="I14" i="48"/>
  <c r="H14" i="48"/>
  <c r="G14" i="48"/>
  <c r="F14" i="48"/>
  <c r="E14" i="48"/>
  <c r="D14" i="48"/>
  <c r="AC13" i="48"/>
  <c r="AB13" i="48"/>
  <c r="AA13" i="48"/>
  <c r="Z13" i="48"/>
  <c r="Y13" i="48"/>
  <c r="X13" i="48"/>
  <c r="M13" i="48"/>
  <c r="L13" i="48"/>
  <c r="K13" i="48"/>
  <c r="J13" i="48"/>
  <c r="I13" i="48"/>
  <c r="H13" i="48"/>
  <c r="H32" i="48" s="1"/>
  <c r="G13" i="48"/>
  <c r="F13" i="48"/>
  <c r="AC12" i="48"/>
  <c r="AB12" i="48"/>
  <c r="AA12" i="48"/>
  <c r="Z12" i="48"/>
  <c r="Y12" i="48"/>
  <c r="X12" i="48"/>
  <c r="M12" i="48"/>
  <c r="L12" i="48"/>
  <c r="K12" i="48"/>
  <c r="J12" i="48"/>
  <c r="I12" i="48"/>
  <c r="H12" i="48"/>
  <c r="AE11" i="48"/>
  <c r="AD11" i="48"/>
  <c r="AC11" i="48"/>
  <c r="AB11" i="48"/>
  <c r="O11" i="48"/>
  <c r="N11" i="48"/>
  <c r="M11" i="48"/>
  <c r="L11" i="48"/>
  <c r="K11" i="48"/>
  <c r="J11" i="48"/>
  <c r="J30" i="48" s="1"/>
  <c r="AE10" i="48"/>
  <c r="AE29" i="48" s="1"/>
  <c r="CR10" i="48" s="1"/>
  <c r="AD10" i="48"/>
  <c r="AC10" i="48"/>
  <c r="AB10" i="48"/>
  <c r="O10" i="48"/>
  <c r="N10" i="48"/>
  <c r="M10" i="48"/>
  <c r="L10" i="48"/>
  <c r="AG9" i="48"/>
  <c r="AF9" i="48"/>
  <c r="Q9" i="48"/>
  <c r="P9" i="48"/>
  <c r="O9" i="48"/>
  <c r="N9" i="48"/>
  <c r="AG8" i="48"/>
  <c r="AF8" i="48"/>
  <c r="Q8" i="48"/>
  <c r="P8" i="48"/>
  <c r="P27" i="48" s="1"/>
  <c r="S7" i="48"/>
  <c r="R7" i="48"/>
  <c r="AP6" i="48"/>
  <c r="AO6" i="48"/>
  <c r="BM7" i="48" l="1"/>
  <c r="BL7" i="48"/>
  <c r="BP9" i="48"/>
  <c r="BO9" i="48"/>
  <c r="BX12" i="48"/>
  <c r="BY12" i="48"/>
  <c r="AA40" i="48"/>
  <c r="CL21" i="48" s="1"/>
  <c r="AB29" i="48"/>
  <c r="AD30" i="48"/>
  <c r="Z32" i="48"/>
  <c r="L37" i="48"/>
  <c r="AB37" i="48"/>
  <c r="L38" i="48"/>
  <c r="Z38" i="48"/>
  <c r="BO7" i="48"/>
  <c r="BP7" i="48"/>
  <c r="CJ7" i="48"/>
  <c r="CK7" i="48"/>
  <c r="CB8" i="48"/>
  <c r="CA8" i="48"/>
  <c r="CW8" i="48"/>
  <c r="CV8" i="48"/>
  <c r="BY9" i="48"/>
  <c r="BX9" i="48"/>
  <c r="CQ9" i="48"/>
  <c r="CP9" i="48"/>
  <c r="BV10" i="48"/>
  <c r="BU10" i="48"/>
  <c r="CT10" i="48"/>
  <c r="CS10" i="48"/>
  <c r="BY11" i="48"/>
  <c r="BX11" i="48"/>
  <c r="CV11" i="48"/>
  <c r="CW11" i="48"/>
  <c r="CB12" i="48"/>
  <c r="CA12" i="48"/>
  <c r="BS13" i="48"/>
  <c r="BR13" i="48"/>
  <c r="CS13" i="48"/>
  <c r="CT13" i="48"/>
  <c r="CM14" i="48"/>
  <c r="CN14" i="48"/>
  <c r="BU15" i="48"/>
  <c r="BV15" i="48"/>
  <c r="BP16" i="48"/>
  <c r="BO16" i="48"/>
  <c r="BP17" i="48"/>
  <c r="DA6" i="48" s="1"/>
  <c r="BA6" i="48" s="1"/>
  <c r="BO17" i="48"/>
  <c r="CH18" i="48"/>
  <c r="CG18" i="48"/>
  <c r="CD20" i="48"/>
  <c r="CE20" i="48"/>
  <c r="BX16" i="48"/>
  <c r="BY16" i="48"/>
  <c r="BX8" i="48"/>
  <c r="BY8" i="48"/>
  <c r="BL10" i="48"/>
  <c r="BM10" i="48"/>
  <c r="BU11" i="48"/>
  <c r="BV11" i="48"/>
  <c r="BS15" i="48"/>
  <c r="BR15" i="48"/>
  <c r="BG20" i="48"/>
  <c r="BF20" i="48"/>
  <c r="CH7" i="48"/>
  <c r="CG7" i="48"/>
  <c r="CQ8" i="48"/>
  <c r="CP8" i="48"/>
  <c r="CJ10" i="48"/>
  <c r="CK10" i="48"/>
  <c r="CS11" i="48"/>
  <c r="CT11" i="48"/>
  <c r="BX14" i="48"/>
  <c r="BY14" i="48"/>
  <c r="BL16" i="48"/>
  <c r="BM16" i="48"/>
  <c r="BM18" i="48"/>
  <c r="BL18" i="48"/>
  <c r="O29" i="48"/>
  <c r="BT10" i="48" s="1"/>
  <c r="N28" i="48"/>
  <c r="V35" i="48"/>
  <c r="AD36" i="48"/>
  <c r="CW6" i="48"/>
  <c r="CV6" i="48"/>
  <c r="BS7" i="48"/>
  <c r="BR7" i="48"/>
  <c r="CN7" i="48"/>
  <c r="CM7" i="48"/>
  <c r="BJ8" i="48"/>
  <c r="BI8" i="48"/>
  <c r="CE8" i="48"/>
  <c r="CD8" i="48"/>
  <c r="CA9" i="48"/>
  <c r="CB9" i="48"/>
  <c r="CV9" i="48"/>
  <c r="CW9" i="48"/>
  <c r="BX10" i="48"/>
  <c r="BY10" i="48"/>
  <c r="CW10" i="48"/>
  <c r="CV10" i="48"/>
  <c r="CA11" i="48"/>
  <c r="CB11" i="48"/>
  <c r="CD12" i="48"/>
  <c r="CE12" i="48"/>
  <c r="BU13" i="48"/>
  <c r="BV13" i="48"/>
  <c r="CV13" i="48"/>
  <c r="CW13" i="48"/>
  <c r="CQ14" i="48"/>
  <c r="CP14" i="48"/>
  <c r="BY15" i="48"/>
  <c r="BX15" i="48"/>
  <c r="BS16" i="48"/>
  <c r="BR16" i="48"/>
  <c r="BS17" i="48"/>
  <c r="DD6" i="48" s="1"/>
  <c r="BR17" i="48"/>
  <c r="CK18" i="48"/>
  <c r="CJ18" i="48"/>
  <c r="BF21" i="48"/>
  <c r="BG21" i="48"/>
  <c r="CE17" i="48"/>
  <c r="CD17" i="48"/>
  <c r="CM9" i="48"/>
  <c r="CN9" i="48"/>
  <c r="CQ13" i="48"/>
  <c r="CP13" i="48"/>
  <c r="BM17" i="48"/>
  <c r="BL17" i="48"/>
  <c r="G37" i="48"/>
  <c r="BH18" i="48" s="1"/>
  <c r="CK15" i="48"/>
  <c r="CJ15" i="48"/>
  <c r="CQ19" i="48"/>
  <c r="CP19" i="48"/>
  <c r="CP7" i="48"/>
  <c r="CQ7" i="48"/>
  <c r="CE9" i="48"/>
  <c r="CD9" i="48"/>
  <c r="CB10" i="48"/>
  <c r="CA10" i="48"/>
  <c r="BY13" i="48"/>
  <c r="BX13" i="48"/>
  <c r="CN15" i="48"/>
  <c r="CM15" i="48"/>
  <c r="G35" i="48"/>
  <c r="BH16" i="48" s="1"/>
  <c r="BL11" i="48"/>
  <c r="BM11" i="48"/>
  <c r="BV18" i="48"/>
  <c r="BU18" i="48"/>
  <c r="BU7" i="48"/>
  <c r="BV7" i="48"/>
  <c r="CH8" i="48"/>
  <c r="CG8" i="48"/>
  <c r="BP14" i="48"/>
  <c r="BO14" i="48"/>
  <c r="AF28" i="48"/>
  <c r="V34" i="48"/>
  <c r="H35" i="48"/>
  <c r="AF35" i="48"/>
  <c r="R36" i="48"/>
  <c r="AH36" i="48"/>
  <c r="CB7" i="48"/>
  <c r="CA7" i="48"/>
  <c r="CT7" i="48"/>
  <c r="CS7" i="48"/>
  <c r="BP8" i="48"/>
  <c r="BO8" i="48"/>
  <c r="CJ8" i="48"/>
  <c r="CK8" i="48"/>
  <c r="BJ9" i="48"/>
  <c r="BI9" i="48"/>
  <c r="CH9" i="48"/>
  <c r="CG9" i="48"/>
  <c r="CE10" i="48"/>
  <c r="CD10" i="48"/>
  <c r="CG11" i="48"/>
  <c r="CH11" i="48"/>
  <c r="BR12" i="48"/>
  <c r="BS12" i="48"/>
  <c r="CS12" i="48"/>
  <c r="CT12" i="48"/>
  <c r="CB13" i="48"/>
  <c r="CA13" i="48"/>
  <c r="BS14" i="48"/>
  <c r="BR14" i="48"/>
  <c r="CW14" i="48"/>
  <c r="CV14" i="48"/>
  <c r="CQ15" i="48"/>
  <c r="CP15" i="48"/>
  <c r="CM16" i="48"/>
  <c r="CN16" i="48"/>
  <c r="CN17" i="48"/>
  <c r="CM17" i="48"/>
  <c r="BL19" i="48"/>
  <c r="BM19" i="48"/>
  <c r="BJ13" i="48"/>
  <c r="BI13" i="48"/>
  <c r="BV19" i="48"/>
  <c r="BU19" i="48"/>
  <c r="BL8" i="48"/>
  <c r="BM8" i="48"/>
  <c r="CE11" i="48"/>
  <c r="CD11" i="48"/>
  <c r="CQ12" i="48"/>
  <c r="CP12" i="48"/>
  <c r="CT14" i="48"/>
  <c r="CS14" i="48"/>
  <c r="CK16" i="48"/>
  <c r="CJ16" i="48"/>
  <c r="CK17" i="48"/>
  <c r="CJ17" i="48"/>
  <c r="BV8" i="48"/>
  <c r="BU8" i="48"/>
  <c r="CT18" i="48"/>
  <c r="CS18" i="48"/>
  <c r="L29" i="48"/>
  <c r="T37" i="48"/>
  <c r="T38" i="48"/>
  <c r="AH38" i="48"/>
  <c r="BI7" i="48"/>
  <c r="BJ7" i="48"/>
  <c r="CD7" i="48"/>
  <c r="CE7" i="48"/>
  <c r="CV7" i="48"/>
  <c r="CW7" i="48"/>
  <c r="BS8" i="48"/>
  <c r="BR8" i="48"/>
  <c r="CN8" i="48"/>
  <c r="CM8" i="48"/>
  <c r="BL9" i="48"/>
  <c r="BM9" i="48"/>
  <c r="CK9" i="48"/>
  <c r="CJ9" i="48"/>
  <c r="BJ10" i="48"/>
  <c r="BI10" i="48"/>
  <c r="CH10" i="48"/>
  <c r="CG10" i="48"/>
  <c r="BJ11" i="48"/>
  <c r="BI11" i="48"/>
  <c r="CK11" i="48"/>
  <c r="CJ11" i="48"/>
  <c r="BV12" i="48"/>
  <c r="BU12" i="48"/>
  <c r="CV12" i="48"/>
  <c r="CW12" i="48"/>
  <c r="CE13" i="48"/>
  <c r="CD13" i="48"/>
  <c r="BV14" i="48"/>
  <c r="BU14" i="48"/>
  <c r="BP15" i="48"/>
  <c r="BO15" i="48"/>
  <c r="CS15" i="48"/>
  <c r="CT15" i="48"/>
  <c r="CQ16" i="48"/>
  <c r="CP16" i="48"/>
  <c r="CH19" i="48"/>
  <c r="CG19" i="48"/>
  <c r="N30" i="48"/>
  <c r="BS11" i="48" s="1"/>
  <c r="BJ19" i="48"/>
  <c r="BI19" i="48"/>
  <c r="BI18" i="48"/>
  <c r="BJ18" i="48"/>
  <c r="F34" i="48"/>
  <c r="D35" i="48"/>
  <c r="BC16" i="48" s="1"/>
  <c r="BF10" i="48"/>
  <c r="BG10" i="48"/>
  <c r="BF11" i="48"/>
  <c r="BG11" i="48"/>
  <c r="D37" i="48"/>
  <c r="BD18" i="48" s="1"/>
  <c r="BG8" i="48"/>
  <c r="BF8" i="48"/>
  <c r="BG9" i="48"/>
  <c r="BF9" i="48"/>
  <c r="BG12" i="48"/>
  <c r="BF12" i="48"/>
  <c r="BD13" i="48"/>
  <c r="BC13" i="48"/>
  <c r="BD12" i="48"/>
  <c r="BC12" i="48"/>
  <c r="BD11" i="48"/>
  <c r="BC11" i="48"/>
  <c r="D36" i="48"/>
  <c r="BC10" i="48"/>
  <c r="BD10" i="48"/>
  <c r="BD9" i="48"/>
  <c r="BC9" i="48"/>
  <c r="BD8" i="48"/>
  <c r="BC8" i="48"/>
  <c r="D38" i="48"/>
  <c r="BG7" i="48"/>
  <c r="BF7" i="48"/>
  <c r="BC7" i="48"/>
  <c r="BD7" i="48"/>
  <c r="W37" i="48"/>
  <c r="CF18" i="48" s="1"/>
  <c r="Y35" i="48"/>
  <c r="CI16" i="48" s="1"/>
  <c r="L32" i="48"/>
  <c r="BO13" i="48" s="1"/>
  <c r="AG27" i="48"/>
  <c r="CU8" i="48" s="1"/>
  <c r="CT6" i="48"/>
  <c r="CS6" i="48"/>
  <c r="CP6" i="48"/>
  <c r="CQ6" i="48"/>
  <c r="CN6" i="48"/>
  <c r="CM6" i="48"/>
  <c r="CJ6" i="48"/>
  <c r="CK6" i="48"/>
  <c r="CH6" i="48"/>
  <c r="CG6" i="48"/>
  <c r="CD6" i="48"/>
  <c r="CE6" i="48"/>
  <c r="CB6" i="48"/>
  <c r="CA6" i="48"/>
  <c r="BX6" i="48"/>
  <c r="BY6" i="48"/>
  <c r="BV6" i="48"/>
  <c r="BU6" i="48"/>
  <c r="BR11" i="48"/>
  <c r="BR6" i="48"/>
  <c r="BS6" i="48"/>
  <c r="BP6" i="48"/>
  <c r="BO6" i="48"/>
  <c r="BL6" i="48"/>
  <c r="BM6" i="48"/>
  <c r="J34" i="48"/>
  <c r="H36" i="48"/>
  <c r="BJ6" i="48"/>
  <c r="BI6" i="48"/>
  <c r="BG6" i="48"/>
  <c r="BF6" i="48"/>
  <c r="AR6" i="48"/>
  <c r="AW6" i="48" s="1"/>
  <c r="AM6" i="48"/>
  <c r="BC6" i="48"/>
  <c r="BD6" i="48"/>
  <c r="AE37" i="48"/>
  <c r="CR18" i="48" s="1"/>
  <c r="AI37" i="48"/>
  <c r="CX18" i="48" s="1"/>
  <c r="W33" i="48"/>
  <c r="CF14" i="48" s="1"/>
  <c r="K31" i="48"/>
  <c r="BN12" i="48" s="1"/>
  <c r="Y31" i="48"/>
  <c r="CI12" i="48" s="1"/>
  <c r="AC31" i="48"/>
  <c r="CO12" i="48" s="1"/>
  <c r="D33" i="48"/>
  <c r="H33" i="48"/>
  <c r="T33" i="48"/>
  <c r="X33" i="48"/>
  <c r="I39" i="48"/>
  <c r="BK20" i="48" s="1"/>
  <c r="M39" i="48"/>
  <c r="BQ20" i="48" s="1"/>
  <c r="Q39" i="48"/>
  <c r="BW20" i="48" s="1"/>
  <c r="U39" i="48"/>
  <c r="CC20" i="48" s="1"/>
  <c r="AA39" i="48"/>
  <c r="CL20" i="48" s="1"/>
  <c r="AE39" i="48"/>
  <c r="CR20" i="48" s="1"/>
  <c r="AI39" i="48"/>
  <c r="CX20" i="48" s="1"/>
  <c r="I40" i="48"/>
  <c r="BK21" i="48" s="1"/>
  <c r="M40" i="48"/>
  <c r="BQ21" i="48" s="1"/>
  <c r="Q40" i="48"/>
  <c r="BW21" i="48" s="1"/>
  <c r="U40" i="48"/>
  <c r="CC21" i="48" s="1"/>
  <c r="Y40" i="48"/>
  <c r="CI21" i="48" s="1"/>
  <c r="AC40" i="48"/>
  <c r="CO21" i="48" s="1"/>
  <c r="AG40" i="48"/>
  <c r="CU21" i="48" s="1"/>
  <c r="AL6" i="48"/>
  <c r="AV6" i="48" s="1"/>
  <c r="G33" i="48"/>
  <c r="BH14" i="48" s="1"/>
  <c r="K33" i="48"/>
  <c r="BN14" i="48" s="1"/>
  <c r="AA33" i="48"/>
  <c r="CL14" i="48" s="1"/>
  <c r="R26" i="48"/>
  <c r="P28" i="48"/>
  <c r="L30" i="48"/>
  <c r="AB30" i="48"/>
  <c r="H31" i="48"/>
  <c r="L31" i="48"/>
  <c r="Z31" i="48"/>
  <c r="F32" i="48"/>
  <c r="J32" i="48"/>
  <c r="X32" i="48"/>
  <c r="AB32" i="48"/>
  <c r="D34" i="48"/>
  <c r="H34" i="48"/>
  <c r="T34" i="48"/>
  <c r="X34" i="48"/>
  <c r="AH34" i="48"/>
  <c r="F36" i="48"/>
  <c r="P36" i="48"/>
  <c r="T36" i="48"/>
  <c r="X36" i="48"/>
  <c r="AF36" i="48"/>
  <c r="F38" i="48"/>
  <c r="N38" i="48"/>
  <c r="R38" i="48"/>
  <c r="V38" i="48"/>
  <c r="AB38" i="48"/>
  <c r="AF38" i="48"/>
  <c r="D39" i="48"/>
  <c r="J39" i="48"/>
  <c r="N39" i="48"/>
  <c r="R39" i="48"/>
  <c r="X39" i="48"/>
  <c r="AB39" i="48"/>
  <c r="AF39" i="48"/>
  <c r="J40" i="48"/>
  <c r="N40" i="48"/>
  <c r="R40" i="48"/>
  <c r="V40" i="48"/>
  <c r="Z40" i="48"/>
  <c r="AD40" i="48"/>
  <c r="AH40" i="48"/>
  <c r="Q28" i="48"/>
  <c r="BW9" i="48" s="1"/>
  <c r="M30" i="48"/>
  <c r="BQ11" i="48" s="1"/>
  <c r="AC30" i="48"/>
  <c r="CO11" i="48" s="1"/>
  <c r="G34" i="48"/>
  <c r="BH15" i="48" s="1"/>
  <c r="K34" i="48"/>
  <c r="BN15" i="48" s="1"/>
  <c r="W34" i="48"/>
  <c r="CF15" i="48" s="1"/>
  <c r="AA34" i="48"/>
  <c r="CL15" i="48" s="1"/>
  <c r="G36" i="48"/>
  <c r="BH17" i="48" s="1"/>
  <c r="Q36" i="48"/>
  <c r="BW17" i="48" s="1"/>
  <c r="U36" i="48"/>
  <c r="CC17" i="48" s="1"/>
  <c r="Y36" i="48"/>
  <c r="CI17" i="48" s="1"/>
  <c r="AG36" i="48"/>
  <c r="CU17" i="48" s="1"/>
  <c r="G38" i="48"/>
  <c r="BH19" i="48" s="1"/>
  <c r="O38" i="48"/>
  <c r="BT19" i="48" s="1"/>
  <c r="S38" i="48"/>
  <c r="BZ19" i="48" s="1"/>
  <c r="W38" i="48"/>
  <c r="CF19" i="48" s="1"/>
  <c r="AC38" i="48"/>
  <c r="CO19" i="48" s="1"/>
  <c r="AG38" i="48"/>
  <c r="CU19" i="48" s="1"/>
  <c r="AA32" i="48"/>
  <c r="CL13" i="48" s="1"/>
  <c r="AP8" i="48"/>
  <c r="M29" i="48"/>
  <c r="BQ10" i="48" s="1"/>
  <c r="AC29" i="48"/>
  <c r="CO10" i="48" s="1"/>
  <c r="I31" i="48"/>
  <c r="BK12" i="48" s="1"/>
  <c r="M31" i="48"/>
  <c r="BQ12" i="48" s="1"/>
  <c r="AA31" i="48"/>
  <c r="CL12" i="48" s="1"/>
  <c r="I33" i="48"/>
  <c r="BK14" i="48" s="1"/>
  <c r="E35" i="48"/>
  <c r="BE16" i="48" s="1"/>
  <c r="I35" i="48"/>
  <c r="BK16" i="48" s="1"/>
  <c r="S35" i="48"/>
  <c r="BZ16" i="48" s="1"/>
  <c r="W35" i="48"/>
  <c r="CF16" i="48" s="1"/>
  <c r="AG35" i="48"/>
  <c r="CU16" i="48" s="1"/>
  <c r="E37" i="48"/>
  <c r="BE18" i="48" s="1"/>
  <c r="M37" i="48"/>
  <c r="BQ18" i="48" s="1"/>
  <c r="Q37" i="48"/>
  <c r="BW18" i="48" s="1"/>
  <c r="U37" i="48"/>
  <c r="CC18" i="48" s="1"/>
  <c r="AC37" i="48"/>
  <c r="CO18" i="48" s="1"/>
  <c r="AG37" i="48"/>
  <c r="CU18" i="48" s="1"/>
  <c r="E39" i="48"/>
  <c r="BE20" i="48" s="1"/>
  <c r="K39" i="48"/>
  <c r="BN20" i="48" s="1"/>
  <c r="O39" i="48"/>
  <c r="BT20" i="48" s="1"/>
  <c r="S39" i="48"/>
  <c r="BZ20" i="48" s="1"/>
  <c r="Y39" i="48"/>
  <c r="CI20" i="48" s="1"/>
  <c r="AC39" i="48"/>
  <c r="CO20" i="48" s="1"/>
  <c r="AG39" i="48"/>
  <c r="CU20" i="48" s="1"/>
  <c r="K40" i="48"/>
  <c r="BN21" i="48" s="1"/>
  <c r="O40" i="48"/>
  <c r="BT21" i="48" s="1"/>
  <c r="S40" i="48"/>
  <c r="BZ21" i="48" s="1"/>
  <c r="W40" i="48"/>
  <c r="CF21" i="48" s="1"/>
  <c r="I32" i="48"/>
  <c r="BK13" i="48" s="1"/>
  <c r="M32" i="48"/>
  <c r="BQ13" i="48" s="1"/>
  <c r="E33" i="48"/>
  <c r="BE14" i="48" s="1"/>
  <c r="U33" i="48"/>
  <c r="CC14" i="48" s="1"/>
  <c r="Y33" i="48"/>
  <c r="CI14" i="48" s="1"/>
  <c r="S26" i="48"/>
  <c r="AF27" i="48"/>
  <c r="O28" i="48"/>
  <c r="BT9" i="48" s="1"/>
  <c r="AG28" i="48"/>
  <c r="CU9" i="48" s="1"/>
  <c r="N29" i="48"/>
  <c r="AD29" i="48"/>
  <c r="K30" i="48"/>
  <c r="BN11" i="48" s="1"/>
  <c r="O30" i="48"/>
  <c r="BT11" i="48" s="1"/>
  <c r="AE30" i="48"/>
  <c r="CR11" i="48" s="1"/>
  <c r="J31" i="48"/>
  <c r="X31" i="48"/>
  <c r="AB31" i="48"/>
  <c r="G32" i="48"/>
  <c r="BH13" i="48" s="1"/>
  <c r="K32" i="48"/>
  <c r="BN13" i="48" s="1"/>
  <c r="Y32" i="48"/>
  <c r="CI13" i="48" s="1"/>
  <c r="AC32" i="48"/>
  <c r="CO13" i="48" s="1"/>
  <c r="F33" i="48"/>
  <c r="J33" i="48"/>
  <c r="V33" i="48"/>
  <c r="Z33" i="48"/>
  <c r="E34" i="48"/>
  <c r="BE15" i="48" s="1"/>
  <c r="I34" i="48"/>
  <c r="BK15" i="48" s="1"/>
  <c r="U34" i="48"/>
  <c r="CC15" i="48" s="1"/>
  <c r="Y34" i="48"/>
  <c r="CI15" i="48" s="1"/>
  <c r="AI34" i="48"/>
  <c r="CX15" i="48" s="1"/>
  <c r="F35" i="48"/>
  <c r="P35" i="48"/>
  <c r="T35" i="48"/>
  <c r="X35" i="48"/>
  <c r="AH35" i="48"/>
  <c r="E36" i="48"/>
  <c r="BE17" i="48" s="1"/>
  <c r="I36" i="48"/>
  <c r="BK17" i="48" s="1"/>
  <c r="S36" i="48"/>
  <c r="BZ17" i="48" s="1"/>
  <c r="W36" i="48"/>
  <c r="CF17" i="48" s="1"/>
  <c r="AE36" i="48"/>
  <c r="CR17" i="48" s="1"/>
  <c r="AI36" i="48"/>
  <c r="CX17" i="48" s="1"/>
  <c r="F37" i="48"/>
  <c r="N37" i="48"/>
  <c r="R37" i="48"/>
  <c r="V37" i="48"/>
  <c r="AD37" i="48"/>
  <c r="AH37" i="48"/>
  <c r="E38" i="48"/>
  <c r="BE19" i="48" s="1"/>
  <c r="M38" i="48"/>
  <c r="BQ19" i="48" s="1"/>
  <c r="Q38" i="48"/>
  <c r="BW19" i="48" s="1"/>
  <c r="U38" i="48"/>
  <c r="CC19" i="48" s="1"/>
  <c r="AA38" i="48"/>
  <c r="CL19" i="48" s="1"/>
  <c r="AE38" i="48"/>
  <c r="CR19" i="48" s="1"/>
  <c r="AI38" i="48"/>
  <c r="CX19" i="48" s="1"/>
  <c r="H39" i="48"/>
  <c r="L39" i="48"/>
  <c r="P39" i="48"/>
  <c r="T39" i="48"/>
  <c r="Z39" i="48"/>
  <c r="AD39" i="48"/>
  <c r="AH39" i="48"/>
  <c r="H40" i="48"/>
  <c r="L40" i="48"/>
  <c r="P40" i="48"/>
  <c r="T40" i="48"/>
  <c r="X40" i="48"/>
  <c r="AB40" i="48"/>
  <c r="AF40" i="48"/>
  <c r="D40" i="48"/>
  <c r="E40" i="48"/>
  <c r="BE21" i="48" s="1"/>
  <c r="AP7" i="48"/>
  <c r="AP9" i="48"/>
  <c r="AP10" i="48"/>
  <c r="AP11" i="48"/>
  <c r="AP12" i="48"/>
  <c r="AP13" i="48"/>
  <c r="AP14" i="48"/>
  <c r="AP15" i="48"/>
  <c r="AP16" i="48"/>
  <c r="AP17" i="48"/>
  <c r="AP18" i="48"/>
  <c r="AP19" i="48"/>
  <c r="AP20" i="48"/>
  <c r="AP21" i="48"/>
  <c r="E23" i="48"/>
  <c r="G23" i="48"/>
  <c r="I23" i="48"/>
  <c r="K23" i="48"/>
  <c r="M23" i="48"/>
  <c r="O23" i="48"/>
  <c r="Q23" i="48"/>
  <c r="S23" i="48"/>
  <c r="U23" i="48"/>
  <c r="W23" i="48"/>
  <c r="Y23" i="48"/>
  <c r="AA23" i="48"/>
  <c r="AC23" i="48"/>
  <c r="AE23" i="48"/>
  <c r="AG23" i="48"/>
  <c r="AI23" i="48"/>
  <c r="Q27" i="48"/>
  <c r="AO7" i="48"/>
  <c r="AO8" i="48"/>
  <c r="AO9" i="48"/>
  <c r="AO10" i="48"/>
  <c r="AO11" i="48"/>
  <c r="AO12" i="48"/>
  <c r="AO13" i="48"/>
  <c r="AO14" i="48"/>
  <c r="AO15" i="48"/>
  <c r="AO16" i="48"/>
  <c r="AO17" i="48"/>
  <c r="AO18" i="48"/>
  <c r="AO19" i="48"/>
  <c r="AO20" i="48"/>
  <c r="AO21" i="48"/>
  <c r="D23" i="48"/>
  <c r="F23" i="48"/>
  <c r="H23" i="48"/>
  <c r="J23" i="48"/>
  <c r="L23" i="48"/>
  <c r="N23" i="48"/>
  <c r="P23" i="48"/>
  <c r="R23" i="48"/>
  <c r="T23" i="48"/>
  <c r="V23" i="48"/>
  <c r="X23" i="48"/>
  <c r="Z23" i="48"/>
  <c r="AB23" i="48"/>
  <c r="AD23" i="48"/>
  <c r="AF23" i="48"/>
  <c r="AH23" i="48"/>
  <c r="BU21" i="48" l="1"/>
  <c r="BV21" i="48"/>
  <c r="CN18" i="48"/>
  <c r="CM18" i="48"/>
  <c r="BO18" i="48"/>
  <c r="BP18" i="48"/>
  <c r="DA7" i="48" s="1"/>
  <c r="BY20" i="48"/>
  <c r="BX20" i="48"/>
  <c r="AY6" i="48"/>
  <c r="CQ17" i="48"/>
  <c r="CP17" i="48"/>
  <c r="CW20" i="48"/>
  <c r="CV20" i="48"/>
  <c r="BS20" i="48"/>
  <c r="DD9" i="48" s="1"/>
  <c r="BR20" i="48"/>
  <c r="BU17" i="48"/>
  <c r="BV17" i="48"/>
  <c r="BP12" i="48"/>
  <c r="BO12" i="48"/>
  <c r="CH14" i="48"/>
  <c r="CG14" i="48"/>
  <c r="CE16" i="48"/>
  <c r="CD16" i="48"/>
  <c r="CQ11" i="48"/>
  <c r="CP11" i="48"/>
  <c r="CS17" i="48"/>
  <c r="CT17" i="48"/>
  <c r="BO21" i="48"/>
  <c r="BP21" i="48"/>
  <c r="CG17" i="48"/>
  <c r="CH17" i="48"/>
  <c r="CT9" i="48"/>
  <c r="CS9" i="48"/>
  <c r="CB17" i="48"/>
  <c r="CA17" i="48"/>
  <c r="CJ12" i="48"/>
  <c r="CK12" i="48"/>
  <c r="CK13" i="48"/>
  <c r="CJ13" i="48"/>
  <c r="CP20" i="48"/>
  <c r="CQ20" i="48"/>
  <c r="CE14" i="48"/>
  <c r="CD14" i="48"/>
  <c r="CV21" i="48"/>
  <c r="CW21" i="48"/>
  <c r="BM20" i="48"/>
  <c r="BL20" i="48"/>
  <c r="BJ12" i="48"/>
  <c r="BI12" i="48"/>
  <c r="AY12" i="48" s="1"/>
  <c r="CB14" i="48"/>
  <c r="CA14" i="48"/>
  <c r="BP13" i="48"/>
  <c r="DC6" i="48"/>
  <c r="DB6" i="48"/>
  <c r="BS9" i="48"/>
  <c r="BR9" i="48"/>
  <c r="CN10" i="48"/>
  <c r="CM10" i="48"/>
  <c r="CE15" i="48"/>
  <c r="CD15" i="48"/>
  <c r="CV16" i="48"/>
  <c r="CW16" i="48"/>
  <c r="AL11" i="48"/>
  <c r="AV11" i="48" s="1"/>
  <c r="CM11" i="48"/>
  <c r="CN11" i="48"/>
  <c r="CP18" i="48"/>
  <c r="CQ18" i="48"/>
  <c r="BS10" i="48"/>
  <c r="BR10" i="48"/>
  <c r="CJ21" i="48"/>
  <c r="CK21" i="48"/>
  <c r="CT19" i="48"/>
  <c r="CS19" i="48"/>
  <c r="CG15" i="48"/>
  <c r="CH15" i="48"/>
  <c r="BP11" i="48"/>
  <c r="BO11" i="48"/>
  <c r="AY11" i="48" s="1"/>
  <c r="CA18" i="48"/>
  <c r="CB18" i="48"/>
  <c r="AY9" i="48"/>
  <c r="CK20" i="48"/>
  <c r="CJ20" i="48"/>
  <c r="CV15" i="48"/>
  <c r="CW15" i="48"/>
  <c r="BJ14" i="48"/>
  <c r="BI14" i="48"/>
  <c r="BA21" i="48"/>
  <c r="BV20" i="48"/>
  <c r="BU20" i="48"/>
  <c r="CB16" i="48"/>
  <c r="CA16" i="48"/>
  <c r="CD21" i="48"/>
  <c r="CE21" i="48"/>
  <c r="CN19" i="48"/>
  <c r="CM19" i="48"/>
  <c r="CB15" i="48"/>
  <c r="CA15" i="48"/>
  <c r="BA12" i="48"/>
  <c r="BM13" i="48"/>
  <c r="BL13" i="48"/>
  <c r="BL12" i="48"/>
  <c r="BM12" i="48"/>
  <c r="CH20" i="48"/>
  <c r="CG20" i="48"/>
  <c r="CV18" i="48"/>
  <c r="CW18" i="48"/>
  <c r="BY18" i="48"/>
  <c r="BX18" i="48"/>
  <c r="CE19" i="48"/>
  <c r="CD19" i="48"/>
  <c r="CV17" i="48"/>
  <c r="CW17" i="48"/>
  <c r="CN21" i="48"/>
  <c r="CM21" i="48"/>
  <c r="BS18" i="48"/>
  <c r="DD7" i="48" s="1"/>
  <c r="BR18" i="48"/>
  <c r="BR21" i="48"/>
  <c r="BS21" i="48"/>
  <c r="BX19" i="48"/>
  <c r="BY19" i="48"/>
  <c r="BD16" i="48"/>
  <c r="BY17" i="48"/>
  <c r="BX17" i="48"/>
  <c r="CN20" i="48"/>
  <c r="CM20" i="48"/>
  <c r="BP10" i="48"/>
  <c r="BO10" i="48"/>
  <c r="AY10" i="48" s="1"/>
  <c r="BL14" i="48"/>
  <c r="BM14" i="48"/>
  <c r="CS21" i="48"/>
  <c r="CT21" i="48"/>
  <c r="BV16" i="48"/>
  <c r="BU16" i="48"/>
  <c r="BJ15" i="48"/>
  <c r="BI15" i="48"/>
  <c r="CG21" i="48"/>
  <c r="CH21" i="48"/>
  <c r="BL21" i="48"/>
  <c r="BM21" i="48"/>
  <c r="BS19" i="48"/>
  <c r="DD8" i="48" s="1"/>
  <c r="BR19" i="48"/>
  <c r="CN13" i="48"/>
  <c r="CM13" i="48"/>
  <c r="CV19" i="48"/>
  <c r="CW19" i="48"/>
  <c r="CT16" i="48"/>
  <c r="CS16" i="48"/>
  <c r="CJ19" i="48"/>
  <c r="CK19" i="48"/>
  <c r="X42" i="48"/>
  <c r="CH12" i="48"/>
  <c r="CG12" i="48"/>
  <c r="CY6" i="48"/>
  <c r="CZ6" i="48"/>
  <c r="AZ6" i="48" s="1"/>
  <c r="CP21" i="48"/>
  <c r="CQ21" i="48"/>
  <c r="BO20" i="48"/>
  <c r="BP20" i="48"/>
  <c r="DA9" i="48" s="1"/>
  <c r="BA9" i="48" s="1"/>
  <c r="BX21" i="48"/>
  <c r="BY21" i="48"/>
  <c r="AM8" i="48"/>
  <c r="BW8" i="48"/>
  <c r="BA8" i="48" s="1"/>
  <c r="CA21" i="48"/>
  <c r="CB21" i="48"/>
  <c r="CT20" i="48"/>
  <c r="CS20" i="48"/>
  <c r="CG13" i="48"/>
  <c r="CH13" i="48"/>
  <c r="CB19" i="48"/>
  <c r="CA19" i="48"/>
  <c r="BJ16" i="48"/>
  <c r="BI16" i="48"/>
  <c r="BP19" i="48"/>
  <c r="DA8" i="48" s="1"/>
  <c r="BO19" i="48"/>
  <c r="BJ21" i="48"/>
  <c r="BI21" i="48"/>
  <c r="BJ20" i="48"/>
  <c r="BI20" i="48"/>
  <c r="AR8" i="48"/>
  <c r="AW8" i="48" s="1"/>
  <c r="BA17" i="48"/>
  <c r="BC18" i="48"/>
  <c r="BA19" i="48"/>
  <c r="BA20" i="48"/>
  <c r="BG17" i="48"/>
  <c r="BF17" i="48"/>
  <c r="BG16" i="48"/>
  <c r="BF16" i="48"/>
  <c r="BG13" i="48"/>
  <c r="BF13" i="48"/>
  <c r="BF14" i="48"/>
  <c r="BG14" i="48"/>
  <c r="BA13" i="48"/>
  <c r="BA18" i="48"/>
  <c r="BG15" i="48"/>
  <c r="BF15" i="48"/>
  <c r="BA15" i="48"/>
  <c r="BC14" i="48"/>
  <c r="BD14" i="48"/>
  <c r="BA14" i="48"/>
  <c r="BD15" i="48"/>
  <c r="BC15" i="48"/>
  <c r="BA16" i="48"/>
  <c r="BC17" i="48"/>
  <c r="BD17" i="48"/>
  <c r="BC19" i="48"/>
  <c r="BD19" i="48"/>
  <c r="BG18" i="48"/>
  <c r="BF18" i="48"/>
  <c r="BC20" i="48"/>
  <c r="BD20" i="48"/>
  <c r="AL8" i="48"/>
  <c r="AV8" i="48" s="1"/>
  <c r="CS8" i="48"/>
  <c r="AY8" i="48" s="1"/>
  <c r="CT8" i="48"/>
  <c r="AR10" i="48"/>
  <c r="AW10" i="48" s="1"/>
  <c r="CQ10" i="48"/>
  <c r="CP10" i="48"/>
  <c r="AR12" i="48"/>
  <c r="AW12" i="48" s="1"/>
  <c r="CN12" i="48"/>
  <c r="AZ12" i="48" s="1"/>
  <c r="CM12" i="48"/>
  <c r="AR14" i="48"/>
  <c r="AW14" i="48" s="1"/>
  <c r="Z42" i="48"/>
  <c r="CK14" i="48"/>
  <c r="CJ14" i="48"/>
  <c r="AR16" i="48"/>
  <c r="AW16" i="48" s="1"/>
  <c r="CG16" i="48"/>
  <c r="CH16" i="48"/>
  <c r="AR18" i="48"/>
  <c r="AW18" i="48" s="1"/>
  <c r="CD18" i="48"/>
  <c r="CE18" i="48"/>
  <c r="AR20" i="48"/>
  <c r="AW20" i="48" s="1"/>
  <c r="CA20" i="48"/>
  <c r="CB20" i="48"/>
  <c r="R42" i="48"/>
  <c r="BY7" i="48"/>
  <c r="BX7" i="48"/>
  <c r="AY7" i="48" s="1"/>
  <c r="AM7" i="48"/>
  <c r="BZ7" i="48"/>
  <c r="AL7" i="48"/>
  <c r="AV7" i="48" s="1"/>
  <c r="AR9" i="48"/>
  <c r="AW9" i="48" s="1"/>
  <c r="AL9" i="48"/>
  <c r="AV9" i="48" s="1"/>
  <c r="BU9" i="48"/>
  <c r="BV9" i="48"/>
  <c r="AR11" i="48"/>
  <c r="AW11" i="48" s="1"/>
  <c r="AR13" i="48"/>
  <c r="AW13" i="48" s="1"/>
  <c r="AR17" i="48"/>
  <c r="AW17" i="48" s="1"/>
  <c r="AL17" i="48"/>
  <c r="AV17" i="48" s="1"/>
  <c r="AR15" i="48"/>
  <c r="AW15" i="48" s="1"/>
  <c r="BM15" i="48"/>
  <c r="BL15" i="48"/>
  <c r="BJ17" i="48"/>
  <c r="BI17" i="48"/>
  <c r="AR19" i="48"/>
  <c r="AW19" i="48" s="1"/>
  <c r="BG19" i="48"/>
  <c r="BF19" i="48"/>
  <c r="AR21" i="48"/>
  <c r="AW21" i="48" s="1"/>
  <c r="BC21" i="48"/>
  <c r="BD21" i="48"/>
  <c r="D42" i="48"/>
  <c r="AL13" i="48"/>
  <c r="AV13" i="48" s="1"/>
  <c r="U42" i="48"/>
  <c r="J42" i="48"/>
  <c r="H42" i="48"/>
  <c r="AH42" i="48"/>
  <c r="AL19" i="48"/>
  <c r="AV19" i="48" s="1"/>
  <c r="AL15" i="48"/>
  <c r="AV15" i="48" s="1"/>
  <c r="L42" i="48"/>
  <c r="V42" i="48"/>
  <c r="AI42" i="48"/>
  <c r="AB42" i="48"/>
  <c r="S42" i="48"/>
  <c r="AF42" i="48"/>
  <c r="P42" i="48"/>
  <c r="Y42" i="48"/>
  <c r="AA42" i="48"/>
  <c r="AL20" i="48"/>
  <c r="AV20" i="48" s="1"/>
  <c r="T42" i="48"/>
  <c r="O42" i="48"/>
  <c r="AM12" i="48"/>
  <c r="I42" i="48"/>
  <c r="AL16" i="48"/>
  <c r="AV16" i="48" s="1"/>
  <c r="AL12" i="48"/>
  <c r="AV12" i="48" s="1"/>
  <c r="AC42" i="48"/>
  <c r="W42" i="48"/>
  <c r="M42" i="48"/>
  <c r="AG42" i="48"/>
  <c r="AM21" i="48"/>
  <c r="AD42" i="48"/>
  <c r="AL18" i="48"/>
  <c r="AV18" i="48" s="1"/>
  <c r="AM15" i="48"/>
  <c r="AL14" i="48"/>
  <c r="AV14" i="48" s="1"/>
  <c r="AM13" i="48"/>
  <c r="AE42" i="48"/>
  <c r="AL10" i="48"/>
  <c r="AV10" i="48" s="1"/>
  <c r="K42" i="48"/>
  <c r="N42" i="48"/>
  <c r="F42" i="48"/>
  <c r="AM18" i="48"/>
  <c r="E42" i="48"/>
  <c r="AM19" i="48"/>
  <c r="AM17" i="48"/>
  <c r="AM11" i="48"/>
  <c r="AM9" i="48"/>
  <c r="AM20" i="48"/>
  <c r="AM10" i="48"/>
  <c r="G42" i="48"/>
  <c r="AL21" i="48"/>
  <c r="AV21" i="48" s="1"/>
  <c r="AP23" i="48"/>
  <c r="AR7" i="48"/>
  <c r="AW7" i="48" s="1"/>
  <c r="AM14" i="48"/>
  <c r="AM16" i="48"/>
  <c r="AL24" i="48"/>
  <c r="AM24" i="48"/>
  <c r="Q42" i="48"/>
  <c r="AO23" i="48"/>
  <c r="AZ19" i="48" l="1"/>
  <c r="AZ17" i="48"/>
  <c r="AZ16" i="48"/>
  <c r="CY9" i="48"/>
  <c r="CZ9" i="48"/>
  <c r="DA10" i="48"/>
  <c r="DA11" i="48"/>
  <c r="BA7" i="48"/>
  <c r="AY13" i="48"/>
  <c r="CZ11" i="48"/>
  <c r="AZ11" i="48" s="1"/>
  <c r="CZ10" i="48"/>
  <c r="AZ10" i="48" s="1"/>
  <c r="CY11" i="48"/>
  <c r="CY10" i="48"/>
  <c r="AZ13" i="48"/>
  <c r="DB9" i="48"/>
  <c r="DC9" i="48"/>
  <c r="CZ7" i="48"/>
  <c r="CY7" i="48"/>
  <c r="AY16" i="48"/>
  <c r="AY21" i="48"/>
  <c r="AY14" i="48"/>
  <c r="DC8" i="48"/>
  <c r="DB8" i="48"/>
  <c r="DC11" i="48"/>
  <c r="DB11" i="48"/>
  <c r="DC10" i="48"/>
  <c r="DB10" i="48"/>
  <c r="AZ9" i="48"/>
  <c r="DD11" i="48"/>
  <c r="DD10" i="48"/>
  <c r="CZ8" i="48"/>
  <c r="AZ8" i="48" s="1"/>
  <c r="CY8" i="48"/>
  <c r="DB7" i="48"/>
  <c r="DC7" i="48"/>
  <c r="AZ7" i="48" s="1"/>
  <c r="AZ21" i="48"/>
  <c r="AY20" i="48"/>
  <c r="AZ15" i="48"/>
  <c r="AY15" i="48"/>
  <c r="AY17" i="48"/>
  <c r="AY19" i="48"/>
  <c r="AY18" i="48"/>
  <c r="AZ20" i="48"/>
  <c r="AZ18" i="48"/>
  <c r="AZ14" i="48"/>
  <c r="AM23" i="48"/>
  <c r="AL23" i="48"/>
  <c r="BA11" i="48" l="1"/>
  <c r="BA10" i="48"/>
  <c r="S50" i="35" l="1"/>
  <c r="W50" i="35"/>
  <c r="W42" i="35"/>
  <c r="AU7" i="46" l="1"/>
  <c r="AU8" i="46"/>
  <c r="AU9" i="46"/>
  <c r="AU10" i="46"/>
  <c r="AU11" i="46"/>
  <c r="AU12" i="46"/>
  <c r="AU13" i="46"/>
  <c r="AU14" i="46"/>
  <c r="AU15" i="46"/>
  <c r="AU16" i="46"/>
  <c r="AU17" i="46"/>
  <c r="AU18" i="46"/>
  <c r="AU19" i="46"/>
  <c r="AU20" i="46"/>
  <c r="AU6" i="46"/>
  <c r="F25" i="46"/>
  <c r="G25" i="46"/>
  <c r="BH6" i="46" s="1"/>
  <c r="H25" i="46"/>
  <c r="I25" i="46"/>
  <c r="BK6" i="46" s="1"/>
  <c r="J25" i="46"/>
  <c r="K25" i="46"/>
  <c r="BN6" i="46" s="1"/>
  <c r="L25" i="46"/>
  <c r="M25" i="46"/>
  <c r="BQ6" i="46" s="1"/>
  <c r="N25" i="46"/>
  <c r="O25" i="46"/>
  <c r="BT6" i="46" s="1"/>
  <c r="P25" i="46"/>
  <c r="Q25" i="46"/>
  <c r="BW6" i="46" s="1"/>
  <c r="R25" i="46"/>
  <c r="S25" i="46"/>
  <c r="BZ6" i="46" s="1"/>
  <c r="T25" i="46"/>
  <c r="U25" i="46"/>
  <c r="CC6" i="46" s="1"/>
  <c r="V25" i="46"/>
  <c r="W25" i="46"/>
  <c r="CF6" i="46" s="1"/>
  <c r="X25" i="46"/>
  <c r="Y25" i="46"/>
  <c r="CI6" i="46" s="1"/>
  <c r="Z25" i="46"/>
  <c r="AA25" i="46"/>
  <c r="CL6" i="46" s="1"/>
  <c r="AB25" i="46"/>
  <c r="AC25" i="46"/>
  <c r="CO6" i="46" s="1"/>
  <c r="AD25" i="46"/>
  <c r="AE25" i="46"/>
  <c r="CR6" i="46" s="1"/>
  <c r="AF25" i="46"/>
  <c r="AG25" i="46"/>
  <c r="CU6" i="46" s="1"/>
  <c r="F26" i="46"/>
  <c r="G26" i="46"/>
  <c r="BH7" i="46" s="1"/>
  <c r="H26" i="46"/>
  <c r="I26" i="46"/>
  <c r="BK7" i="46" s="1"/>
  <c r="J26" i="46"/>
  <c r="K26" i="46"/>
  <c r="BN7" i="46" s="1"/>
  <c r="L26" i="46"/>
  <c r="M26" i="46"/>
  <c r="BQ7" i="46" s="1"/>
  <c r="N26" i="46"/>
  <c r="O26" i="46"/>
  <c r="BT7" i="46" s="1"/>
  <c r="R26" i="46"/>
  <c r="S26" i="46"/>
  <c r="BZ7" i="46" s="1"/>
  <c r="T26" i="46"/>
  <c r="U26" i="46"/>
  <c r="CC7" i="46" s="1"/>
  <c r="V26" i="46"/>
  <c r="W26" i="46"/>
  <c r="CF7" i="46" s="1"/>
  <c r="X26" i="46"/>
  <c r="Y26" i="46"/>
  <c r="CI7" i="46" s="1"/>
  <c r="Z26" i="46"/>
  <c r="AA26" i="46"/>
  <c r="CL7" i="46" s="1"/>
  <c r="AB26" i="46"/>
  <c r="AC26" i="46"/>
  <c r="CO7" i="46" s="1"/>
  <c r="AD26" i="46"/>
  <c r="AE26" i="46"/>
  <c r="CR7" i="46" s="1"/>
  <c r="AF26" i="46"/>
  <c r="AG26" i="46"/>
  <c r="CU7" i="46" s="1"/>
  <c r="F27" i="46"/>
  <c r="G27" i="46"/>
  <c r="BH8" i="46" s="1"/>
  <c r="H27" i="46"/>
  <c r="I27" i="46"/>
  <c r="BK8" i="46" s="1"/>
  <c r="J27" i="46"/>
  <c r="K27" i="46"/>
  <c r="BN8" i="46" s="1"/>
  <c r="L27" i="46"/>
  <c r="M27" i="46"/>
  <c r="BQ8" i="46" s="1"/>
  <c r="P27" i="46"/>
  <c r="Q27" i="46"/>
  <c r="BW8" i="46" s="1"/>
  <c r="R27" i="46"/>
  <c r="S27" i="46"/>
  <c r="BZ8" i="46" s="1"/>
  <c r="T27" i="46"/>
  <c r="U27" i="46"/>
  <c r="CC8" i="46" s="1"/>
  <c r="V27" i="46"/>
  <c r="W27" i="46"/>
  <c r="CF8" i="46" s="1"/>
  <c r="X27" i="46"/>
  <c r="Y27" i="46"/>
  <c r="CI8" i="46" s="1"/>
  <c r="Z27" i="46"/>
  <c r="AA27" i="46"/>
  <c r="CL8" i="46" s="1"/>
  <c r="AB27" i="46"/>
  <c r="AC27" i="46"/>
  <c r="CO8" i="46" s="1"/>
  <c r="AF27" i="46"/>
  <c r="AG27" i="46"/>
  <c r="CU8" i="46" s="1"/>
  <c r="F28" i="46"/>
  <c r="G28" i="46"/>
  <c r="BH9" i="46" s="1"/>
  <c r="H28" i="46"/>
  <c r="I28" i="46"/>
  <c r="BK9" i="46" s="1"/>
  <c r="J28" i="46"/>
  <c r="K28" i="46"/>
  <c r="BN9" i="46" s="1"/>
  <c r="P28" i="46"/>
  <c r="Q28" i="46"/>
  <c r="BW9" i="46" s="1"/>
  <c r="R28" i="46"/>
  <c r="S28" i="46"/>
  <c r="BZ9" i="46" s="1"/>
  <c r="T28" i="46"/>
  <c r="U28" i="46"/>
  <c r="CC9" i="46" s="1"/>
  <c r="V28" i="46"/>
  <c r="W28" i="46"/>
  <c r="CF9" i="46" s="1"/>
  <c r="X28" i="46"/>
  <c r="Y28" i="46"/>
  <c r="CI9" i="46" s="1"/>
  <c r="Z28" i="46"/>
  <c r="AA28" i="46"/>
  <c r="CL9" i="46" s="1"/>
  <c r="AD28" i="46"/>
  <c r="AE28" i="46"/>
  <c r="CR9" i="46" s="1"/>
  <c r="AF28" i="46"/>
  <c r="AG28" i="46"/>
  <c r="CU9" i="46" s="1"/>
  <c r="F29" i="46"/>
  <c r="G29" i="46"/>
  <c r="BH10" i="46" s="1"/>
  <c r="H29" i="46"/>
  <c r="I29" i="46"/>
  <c r="BK10" i="46" s="1"/>
  <c r="N29" i="46"/>
  <c r="O29" i="46"/>
  <c r="BT10" i="46" s="1"/>
  <c r="P29" i="46"/>
  <c r="Q29" i="46"/>
  <c r="BW10" i="46" s="1"/>
  <c r="R29" i="46"/>
  <c r="S29" i="46"/>
  <c r="BZ10" i="46" s="1"/>
  <c r="T29" i="46"/>
  <c r="U29" i="46"/>
  <c r="CC10" i="46" s="1"/>
  <c r="V29" i="46"/>
  <c r="W29" i="46"/>
  <c r="CF10" i="46" s="1"/>
  <c r="X29" i="46"/>
  <c r="Y29" i="46"/>
  <c r="CI10" i="46" s="1"/>
  <c r="AD29" i="46"/>
  <c r="AE29" i="46"/>
  <c r="CR10" i="46" s="1"/>
  <c r="AF29" i="46"/>
  <c r="AG29" i="46"/>
  <c r="CU10" i="46" s="1"/>
  <c r="F30" i="46"/>
  <c r="G30" i="46"/>
  <c r="BH11" i="46" s="1"/>
  <c r="N30" i="46"/>
  <c r="O30" i="46"/>
  <c r="BT11" i="46" s="1"/>
  <c r="P30" i="46"/>
  <c r="Q30" i="46"/>
  <c r="BW11" i="46" s="1"/>
  <c r="R30" i="46"/>
  <c r="S30" i="46"/>
  <c r="BZ11" i="46" s="1"/>
  <c r="T30" i="46"/>
  <c r="U30" i="46"/>
  <c r="CC11" i="46" s="1"/>
  <c r="V30" i="46"/>
  <c r="W30" i="46"/>
  <c r="CF11" i="46" s="1"/>
  <c r="AB30" i="46"/>
  <c r="AC30" i="46"/>
  <c r="CO11" i="46" s="1"/>
  <c r="AD30" i="46"/>
  <c r="AE30" i="46"/>
  <c r="CR11" i="46" s="1"/>
  <c r="AF30" i="46"/>
  <c r="AG30" i="46"/>
  <c r="CU11" i="46" s="1"/>
  <c r="L31" i="46"/>
  <c r="M31" i="46"/>
  <c r="BQ12" i="46" s="1"/>
  <c r="N31" i="46"/>
  <c r="O31" i="46"/>
  <c r="BT12" i="46" s="1"/>
  <c r="P31" i="46"/>
  <c r="Q31" i="46"/>
  <c r="BW12" i="46" s="1"/>
  <c r="R31" i="46"/>
  <c r="S31" i="46"/>
  <c r="BZ12" i="46" s="1"/>
  <c r="T31" i="46"/>
  <c r="U31" i="46"/>
  <c r="CC12" i="46" s="1"/>
  <c r="AB31" i="46"/>
  <c r="AC31" i="46"/>
  <c r="CO12" i="46" s="1"/>
  <c r="AD31" i="46"/>
  <c r="AE31" i="46"/>
  <c r="CR12" i="46" s="1"/>
  <c r="AF31" i="46"/>
  <c r="AG31" i="46"/>
  <c r="CU12" i="46" s="1"/>
  <c r="L32" i="46"/>
  <c r="M32" i="46"/>
  <c r="BQ13" i="46" s="1"/>
  <c r="N32" i="46"/>
  <c r="O32" i="46"/>
  <c r="BT13" i="46" s="1"/>
  <c r="P32" i="46"/>
  <c r="Q32" i="46"/>
  <c r="BW13" i="46" s="1"/>
  <c r="R32" i="46"/>
  <c r="S32" i="46"/>
  <c r="BZ13" i="46" s="1"/>
  <c r="Z32" i="46"/>
  <c r="AA32" i="46"/>
  <c r="CL13" i="46" s="1"/>
  <c r="AB32" i="46"/>
  <c r="AC32" i="46"/>
  <c r="CO13" i="46" s="1"/>
  <c r="AD32" i="46"/>
  <c r="AE32" i="46"/>
  <c r="CR13" i="46" s="1"/>
  <c r="AF32" i="46"/>
  <c r="AG32" i="46"/>
  <c r="CU13" i="46" s="1"/>
  <c r="J33" i="46"/>
  <c r="K33" i="46"/>
  <c r="BN14" i="46" s="1"/>
  <c r="L33" i="46"/>
  <c r="M33" i="46"/>
  <c r="BQ14" i="46" s="1"/>
  <c r="N33" i="46"/>
  <c r="O33" i="46"/>
  <c r="BT14" i="46" s="1"/>
  <c r="P33" i="46"/>
  <c r="Q33" i="46"/>
  <c r="BW14" i="46" s="1"/>
  <c r="Z33" i="46"/>
  <c r="AA33" i="46"/>
  <c r="CL14" i="46" s="1"/>
  <c r="AB33" i="46"/>
  <c r="AC33" i="46"/>
  <c r="CO14" i="46" s="1"/>
  <c r="AD33" i="46"/>
  <c r="AE33" i="46"/>
  <c r="CR14" i="46" s="1"/>
  <c r="J34" i="46"/>
  <c r="K34" i="46"/>
  <c r="BN15" i="46" s="1"/>
  <c r="L34" i="46"/>
  <c r="M34" i="46"/>
  <c r="BQ15" i="46" s="1"/>
  <c r="N34" i="46"/>
  <c r="O34" i="46"/>
  <c r="BT15" i="46" s="1"/>
  <c r="X34" i="46"/>
  <c r="Y34" i="46"/>
  <c r="CI15" i="46" s="1"/>
  <c r="Z34" i="46"/>
  <c r="AA34" i="46"/>
  <c r="CL15" i="46" s="1"/>
  <c r="AB34" i="46"/>
  <c r="AC34" i="46"/>
  <c r="CO15" i="46" s="1"/>
  <c r="H35" i="46"/>
  <c r="I35" i="46"/>
  <c r="BK16" i="46" s="1"/>
  <c r="J35" i="46"/>
  <c r="K35" i="46"/>
  <c r="BN16" i="46" s="1"/>
  <c r="L35" i="46"/>
  <c r="M35" i="46"/>
  <c r="BQ16" i="46" s="1"/>
  <c r="X35" i="46"/>
  <c r="Y35" i="46"/>
  <c r="CI16" i="46" s="1"/>
  <c r="Z35" i="46"/>
  <c r="AA35" i="46"/>
  <c r="CL16" i="46" s="1"/>
  <c r="H36" i="46"/>
  <c r="I36" i="46"/>
  <c r="BK17" i="46" s="1"/>
  <c r="J36" i="46"/>
  <c r="K36" i="46"/>
  <c r="BN17" i="46" s="1"/>
  <c r="V36" i="46"/>
  <c r="W36" i="46"/>
  <c r="CF17" i="46" s="1"/>
  <c r="X36" i="46"/>
  <c r="Y36" i="46"/>
  <c r="CI17" i="46" s="1"/>
  <c r="F37" i="46"/>
  <c r="G37" i="46"/>
  <c r="BH18" i="46" s="1"/>
  <c r="H37" i="46"/>
  <c r="I37" i="46"/>
  <c r="BK18" i="46" s="1"/>
  <c r="V37" i="46"/>
  <c r="W37" i="46"/>
  <c r="CF18" i="46" s="1"/>
  <c r="F38" i="46"/>
  <c r="G38" i="46"/>
  <c r="BH19" i="46" s="1"/>
  <c r="T38" i="46"/>
  <c r="U38" i="46"/>
  <c r="CC19" i="46" s="1"/>
  <c r="D26" i="46"/>
  <c r="E26" i="46"/>
  <c r="BE7" i="46" s="1"/>
  <c r="D27" i="46"/>
  <c r="E27" i="46"/>
  <c r="BE8" i="46" s="1"/>
  <c r="D28" i="46"/>
  <c r="E28" i="46"/>
  <c r="BE9" i="46" s="1"/>
  <c r="D29" i="46"/>
  <c r="E29" i="46"/>
  <c r="BE10" i="46" s="1"/>
  <c r="D30" i="46"/>
  <c r="E30" i="46"/>
  <c r="BE11" i="46" s="1"/>
  <c r="D31" i="46"/>
  <c r="E31" i="46"/>
  <c r="BE12" i="46" s="1"/>
  <c r="D39" i="46"/>
  <c r="E39" i="46"/>
  <c r="BE20" i="46" s="1"/>
  <c r="E25" i="46"/>
  <c r="D25" i="46"/>
  <c r="I1" i="47"/>
  <c r="AG20" i="46"/>
  <c r="AF20" i="46"/>
  <c r="AE20" i="46"/>
  <c r="AD20" i="46"/>
  <c r="AC20" i="46"/>
  <c r="AB20" i="46"/>
  <c r="AB39" i="46" s="1"/>
  <c r="AA20" i="46"/>
  <c r="Z20" i="46"/>
  <c r="Y20" i="46"/>
  <c r="X20" i="46"/>
  <c r="W20" i="46"/>
  <c r="V20" i="46"/>
  <c r="U20" i="46"/>
  <c r="T20" i="46"/>
  <c r="S20" i="46"/>
  <c r="R20" i="46"/>
  <c r="Q20" i="46"/>
  <c r="P20" i="46"/>
  <c r="Q39" i="46" s="1"/>
  <c r="BW20" i="46" s="1"/>
  <c r="O20" i="46"/>
  <c r="N20" i="46"/>
  <c r="M20" i="46"/>
  <c r="L20" i="46"/>
  <c r="K20" i="46"/>
  <c r="J20" i="46"/>
  <c r="I20" i="46"/>
  <c r="H20" i="46"/>
  <c r="G20" i="46"/>
  <c r="F20" i="46"/>
  <c r="AG19" i="46"/>
  <c r="AF19" i="46"/>
  <c r="AF38" i="46" s="1"/>
  <c r="AE19" i="46"/>
  <c r="AD19" i="46"/>
  <c r="AC19" i="46"/>
  <c r="AB19" i="46"/>
  <c r="AA19" i="46"/>
  <c r="Z19" i="46"/>
  <c r="Y19" i="46"/>
  <c r="X19" i="46"/>
  <c r="W19" i="46"/>
  <c r="V19" i="46"/>
  <c r="S19" i="46"/>
  <c r="R19" i="46"/>
  <c r="R38" i="46" s="1"/>
  <c r="Q19" i="46"/>
  <c r="P19" i="46"/>
  <c r="O19" i="46"/>
  <c r="N19" i="46"/>
  <c r="M19" i="46"/>
  <c r="L19" i="46"/>
  <c r="L38" i="46" s="1"/>
  <c r="K19" i="46"/>
  <c r="J19" i="46"/>
  <c r="I19" i="46"/>
  <c r="H19" i="46"/>
  <c r="E19" i="46"/>
  <c r="D19" i="46"/>
  <c r="AG18" i="46"/>
  <c r="AF18" i="46"/>
  <c r="AE18" i="46"/>
  <c r="AD18" i="46"/>
  <c r="AC18" i="46"/>
  <c r="AB18" i="46"/>
  <c r="AA18" i="46"/>
  <c r="Z18" i="46"/>
  <c r="Y18" i="46"/>
  <c r="X18" i="46"/>
  <c r="U18" i="46"/>
  <c r="T18" i="46"/>
  <c r="T37" i="46" s="1"/>
  <c r="S18" i="46"/>
  <c r="R18" i="46"/>
  <c r="Q18" i="46"/>
  <c r="P18" i="46"/>
  <c r="O18" i="46"/>
  <c r="N18" i="46"/>
  <c r="M18" i="46"/>
  <c r="L18" i="46"/>
  <c r="K18" i="46"/>
  <c r="J18" i="46"/>
  <c r="E18" i="46"/>
  <c r="D18" i="46"/>
  <c r="D37" i="46" s="1"/>
  <c r="AG17" i="46"/>
  <c r="AF17" i="46"/>
  <c r="AE17" i="46"/>
  <c r="AD17" i="46"/>
  <c r="AC17" i="46"/>
  <c r="AB17" i="46"/>
  <c r="AA17" i="46"/>
  <c r="Z17" i="46"/>
  <c r="U17" i="46"/>
  <c r="T17" i="46"/>
  <c r="S17" i="46"/>
  <c r="R17" i="46"/>
  <c r="Q17" i="46"/>
  <c r="P17" i="46"/>
  <c r="O17" i="46"/>
  <c r="N17" i="46"/>
  <c r="M17" i="46"/>
  <c r="L17" i="46"/>
  <c r="G17" i="46"/>
  <c r="F17" i="46"/>
  <c r="E17" i="46"/>
  <c r="D17" i="46"/>
  <c r="AG16" i="46"/>
  <c r="AF16" i="46"/>
  <c r="AE16" i="46"/>
  <c r="AD16" i="46"/>
  <c r="AC16" i="46"/>
  <c r="AB16" i="46"/>
  <c r="W16" i="46"/>
  <c r="V16" i="46"/>
  <c r="U16" i="46"/>
  <c r="T16" i="46"/>
  <c r="S16" i="46"/>
  <c r="R16" i="46"/>
  <c r="Q16" i="46"/>
  <c r="P16" i="46"/>
  <c r="P35" i="46" s="1"/>
  <c r="O16" i="46"/>
  <c r="N16" i="46"/>
  <c r="G16" i="46"/>
  <c r="F16" i="46"/>
  <c r="E16" i="46"/>
  <c r="D16" i="46"/>
  <c r="AG15" i="46"/>
  <c r="AF15" i="46"/>
  <c r="AE15" i="46"/>
  <c r="AD15" i="46"/>
  <c r="W15" i="46"/>
  <c r="V15" i="46"/>
  <c r="V34" i="46" s="1"/>
  <c r="U15" i="46"/>
  <c r="T15" i="46"/>
  <c r="S15" i="46"/>
  <c r="R15" i="46"/>
  <c r="Q15" i="46"/>
  <c r="P15" i="46"/>
  <c r="I15" i="46"/>
  <c r="H15" i="46"/>
  <c r="G15" i="46"/>
  <c r="F15" i="46"/>
  <c r="E15" i="46"/>
  <c r="D15" i="46"/>
  <c r="AG14" i="46"/>
  <c r="AF14" i="46"/>
  <c r="Y14" i="46"/>
  <c r="X14" i="46"/>
  <c r="W14" i="46"/>
  <c r="V14" i="46"/>
  <c r="U14" i="46"/>
  <c r="T14" i="46"/>
  <c r="S14" i="46"/>
  <c r="R14" i="46"/>
  <c r="I14" i="46"/>
  <c r="H14" i="46"/>
  <c r="H33" i="46" s="1"/>
  <c r="G14" i="46"/>
  <c r="F14" i="46"/>
  <c r="E14" i="46"/>
  <c r="D14" i="46"/>
  <c r="Y13" i="46"/>
  <c r="X13" i="46"/>
  <c r="W13" i="46"/>
  <c r="V13" i="46"/>
  <c r="U13" i="46"/>
  <c r="T13" i="46"/>
  <c r="K13" i="46"/>
  <c r="J13" i="46"/>
  <c r="J32" i="46" s="1"/>
  <c r="I13" i="46"/>
  <c r="H13" i="46"/>
  <c r="G13" i="46"/>
  <c r="F13" i="46"/>
  <c r="E13" i="46"/>
  <c r="D13" i="46"/>
  <c r="AA12" i="46"/>
  <c r="Z12" i="46"/>
  <c r="Y12" i="46"/>
  <c r="X12" i="46"/>
  <c r="W12" i="46"/>
  <c r="V12" i="46"/>
  <c r="K12" i="46"/>
  <c r="J12" i="46"/>
  <c r="I12" i="46"/>
  <c r="H12" i="46"/>
  <c r="G12" i="46"/>
  <c r="F12" i="46"/>
  <c r="AA11" i="46"/>
  <c r="Z11" i="46"/>
  <c r="Y11" i="46"/>
  <c r="X11" i="46"/>
  <c r="M11" i="46"/>
  <c r="L11" i="46"/>
  <c r="K11" i="46"/>
  <c r="J11" i="46"/>
  <c r="I11" i="46"/>
  <c r="H11" i="46"/>
  <c r="AC10" i="46"/>
  <c r="AB10" i="46"/>
  <c r="AA10" i="46"/>
  <c r="Z10" i="46"/>
  <c r="M10" i="46"/>
  <c r="L10" i="46"/>
  <c r="K10" i="46"/>
  <c r="J10" i="46"/>
  <c r="J29" i="46" s="1"/>
  <c r="AC9" i="46"/>
  <c r="AB9" i="46"/>
  <c r="O9" i="46"/>
  <c r="N9" i="46"/>
  <c r="M9" i="46"/>
  <c r="L9" i="46"/>
  <c r="AE8" i="46"/>
  <c r="AD8" i="46"/>
  <c r="O8" i="46"/>
  <c r="N8" i="46"/>
  <c r="Q7" i="46"/>
  <c r="P7" i="46"/>
  <c r="AN6" i="46"/>
  <c r="AM6" i="46"/>
  <c r="I1" i="45"/>
  <c r="BD7" i="46" l="1"/>
  <c r="BC7" i="46"/>
  <c r="BS10" i="46"/>
  <c r="BR10" i="46"/>
  <c r="BS6" i="46"/>
  <c r="BR6" i="46"/>
  <c r="BM13" i="46"/>
  <c r="BL13" i="46"/>
  <c r="BV16" i="46"/>
  <c r="BU16" i="46"/>
  <c r="BD18" i="46"/>
  <c r="BC18" i="46"/>
  <c r="BX19" i="46"/>
  <c r="BY19" i="46"/>
  <c r="CS19" i="46"/>
  <c r="CT19" i="46"/>
  <c r="CM20" i="46"/>
  <c r="CN20" i="46"/>
  <c r="CA19" i="46"/>
  <c r="CB19" i="46"/>
  <c r="BM16" i="46"/>
  <c r="BL16" i="46"/>
  <c r="BS14" i="46"/>
  <c r="BR14" i="46"/>
  <c r="CQ12" i="46"/>
  <c r="CP12" i="46"/>
  <c r="BX11" i="46"/>
  <c r="BY11" i="46"/>
  <c r="BI10" i="46"/>
  <c r="BJ10" i="46"/>
  <c r="BG9" i="46"/>
  <c r="BF9" i="46"/>
  <c r="BG8" i="46"/>
  <c r="BF8" i="46"/>
  <c r="BJ7" i="46"/>
  <c r="BI7" i="46"/>
  <c r="CG6" i="46"/>
  <c r="CH6" i="46"/>
  <c r="BO6" i="46"/>
  <c r="BP6" i="46"/>
  <c r="BV14" i="46"/>
  <c r="BU14" i="46"/>
  <c r="BM10" i="46"/>
  <c r="BL10" i="46"/>
  <c r="BJ14" i="46"/>
  <c r="BI14" i="46"/>
  <c r="CE15" i="46"/>
  <c r="CD15" i="46"/>
  <c r="CB18" i="46"/>
  <c r="CA18" i="46"/>
  <c r="BD12" i="46"/>
  <c r="BC12" i="46"/>
  <c r="CE17" i="46"/>
  <c r="CD17" i="46"/>
  <c r="BP15" i="46"/>
  <c r="BO15" i="46"/>
  <c r="CK13" i="46"/>
  <c r="CJ13" i="46"/>
  <c r="BP12" i="46"/>
  <c r="BO12" i="46"/>
  <c r="CG10" i="46"/>
  <c r="CH10" i="46"/>
  <c r="CE9" i="46"/>
  <c r="CD9" i="46"/>
  <c r="CA8" i="46"/>
  <c r="CB8" i="46"/>
  <c r="CE7" i="46"/>
  <c r="CD7" i="46"/>
  <c r="T36" i="46"/>
  <c r="BD11" i="46"/>
  <c r="BC11" i="46"/>
  <c r="BF19" i="46"/>
  <c r="BG19" i="46"/>
  <c r="BM17" i="46"/>
  <c r="CX6" i="46" s="1"/>
  <c r="BL17" i="46"/>
  <c r="BJ16" i="46"/>
  <c r="BI16" i="46"/>
  <c r="BM15" i="46"/>
  <c r="BL15" i="46"/>
  <c r="BP14" i="46"/>
  <c r="BO14" i="46"/>
  <c r="BY13" i="46"/>
  <c r="BX13" i="46"/>
  <c r="CN12" i="46"/>
  <c r="CM12" i="46"/>
  <c r="CS11" i="46"/>
  <c r="CT11" i="46"/>
  <c r="BV11" i="46"/>
  <c r="BU11" i="46"/>
  <c r="CE10" i="46"/>
  <c r="CD10" i="46"/>
  <c r="BG10" i="46"/>
  <c r="BF10" i="46"/>
  <c r="CB9" i="46"/>
  <c r="CA9" i="46"/>
  <c r="CS8" i="46"/>
  <c r="CT8" i="46"/>
  <c r="BY8" i="46"/>
  <c r="BX8" i="46"/>
  <c r="CS7" i="46"/>
  <c r="CT7" i="46"/>
  <c r="CB7" i="46"/>
  <c r="CA7" i="46"/>
  <c r="BG7" i="46"/>
  <c r="BF7" i="46"/>
  <c r="CE6" i="46"/>
  <c r="CD6" i="46"/>
  <c r="BM6" i="46"/>
  <c r="BL6" i="46"/>
  <c r="CH17" i="46"/>
  <c r="CG17" i="46"/>
  <c r="CM13" i="46"/>
  <c r="CN13" i="46"/>
  <c r="CH9" i="46"/>
  <c r="CG9" i="46"/>
  <c r="BJ9" i="46"/>
  <c r="BI9" i="46"/>
  <c r="CK6" i="46"/>
  <c r="CJ6" i="46"/>
  <c r="AD27" i="46"/>
  <c r="Z30" i="46"/>
  <c r="V32" i="46"/>
  <c r="H34" i="46"/>
  <c r="T35" i="46"/>
  <c r="F36" i="46"/>
  <c r="L37" i="46"/>
  <c r="Z37" i="46"/>
  <c r="J38" i="46"/>
  <c r="X38" i="46"/>
  <c r="I39" i="46"/>
  <c r="BK20" i="46" s="1"/>
  <c r="T39" i="46"/>
  <c r="AG39" i="46"/>
  <c r="CU20" i="46" s="1"/>
  <c r="BD10" i="46"/>
  <c r="BC10" i="46"/>
  <c r="CE18" i="46"/>
  <c r="CD18" i="46"/>
  <c r="BJ17" i="46"/>
  <c r="BI17" i="46"/>
  <c r="CN15" i="46"/>
  <c r="CM15" i="46"/>
  <c r="CQ14" i="46"/>
  <c r="CP14" i="46"/>
  <c r="BL14" i="46"/>
  <c r="BM14" i="46"/>
  <c r="BV13" i="46"/>
  <c r="BU13" i="46"/>
  <c r="CB12" i="46"/>
  <c r="CA12" i="46"/>
  <c r="CP11" i="46"/>
  <c r="CQ11" i="46"/>
  <c r="BR11" i="46"/>
  <c r="BS11" i="46"/>
  <c r="CB10" i="46"/>
  <c r="CA10" i="46"/>
  <c r="CS9" i="46"/>
  <c r="CT9" i="46"/>
  <c r="BY9" i="46"/>
  <c r="BX9" i="46"/>
  <c r="CM8" i="46"/>
  <c r="CN8" i="46"/>
  <c r="BV8" i="46"/>
  <c r="BU8" i="46"/>
  <c r="CQ7" i="46"/>
  <c r="CP7" i="46"/>
  <c r="BX7" i="46"/>
  <c r="BY7" i="46"/>
  <c r="CT6" i="46"/>
  <c r="CS6" i="46"/>
  <c r="CA6" i="46"/>
  <c r="CB6" i="46"/>
  <c r="BI6" i="46"/>
  <c r="BJ6" i="46"/>
  <c r="BS15" i="46"/>
  <c r="BR15" i="46"/>
  <c r="CS12" i="46"/>
  <c r="CT12" i="46"/>
  <c r="CE8" i="46"/>
  <c r="CD8" i="46"/>
  <c r="BP19" i="46"/>
  <c r="DA8" i="46" s="1"/>
  <c r="BO19" i="46"/>
  <c r="BD9" i="46"/>
  <c r="BC9" i="46"/>
  <c r="BJ18" i="46"/>
  <c r="BI18" i="46"/>
  <c r="CJ16" i="46"/>
  <c r="CK16" i="46"/>
  <c r="CK15" i="46"/>
  <c r="CJ15" i="46"/>
  <c r="CN14" i="46"/>
  <c r="CM14" i="46"/>
  <c r="CS13" i="46"/>
  <c r="CT13" i="46"/>
  <c r="BR13" i="46"/>
  <c r="BS13" i="46"/>
  <c r="BY12" i="46"/>
  <c r="BX12" i="46"/>
  <c r="CN11" i="46"/>
  <c r="CM11" i="46"/>
  <c r="BF11" i="46"/>
  <c r="BG11" i="46"/>
  <c r="BY10" i="46"/>
  <c r="BX10" i="46"/>
  <c r="CQ9" i="46"/>
  <c r="CP9" i="46"/>
  <c r="BV9" i="46"/>
  <c r="BU9" i="46"/>
  <c r="CK8" i="46"/>
  <c r="CJ8" i="46"/>
  <c r="BO8" i="46"/>
  <c r="BP8" i="46"/>
  <c r="CN7" i="46"/>
  <c r="CM7" i="46"/>
  <c r="BS7" i="46"/>
  <c r="BR7" i="46"/>
  <c r="CQ6" i="46"/>
  <c r="CP6" i="46"/>
  <c r="BY6" i="46"/>
  <c r="BX6" i="46"/>
  <c r="BG6" i="46"/>
  <c r="BF6" i="46"/>
  <c r="BP16" i="46"/>
  <c r="BO16" i="46"/>
  <c r="CQ10" i="46"/>
  <c r="CP10" i="46"/>
  <c r="BL7" i="46"/>
  <c r="BM7" i="46"/>
  <c r="BC6" i="46"/>
  <c r="BD6" i="46"/>
  <c r="CB11" i="46"/>
  <c r="CA11" i="46"/>
  <c r="CH7" i="46"/>
  <c r="CG7" i="46"/>
  <c r="N28" i="46"/>
  <c r="H31" i="46"/>
  <c r="D33" i="46"/>
  <c r="R34" i="46"/>
  <c r="F35" i="46"/>
  <c r="AB35" i="46"/>
  <c r="P37" i="46"/>
  <c r="AD37" i="46"/>
  <c r="N38" i="46"/>
  <c r="AB38" i="46"/>
  <c r="L39" i="46"/>
  <c r="Y39" i="46"/>
  <c r="CI20" i="46" s="1"/>
  <c r="AK6" i="46"/>
  <c r="BE6" i="46"/>
  <c r="BC8" i="46"/>
  <c r="BD8" i="46"/>
  <c r="BF18" i="46"/>
  <c r="BG18" i="46"/>
  <c r="CH16" i="46"/>
  <c r="CG16" i="46"/>
  <c r="CH15" i="46"/>
  <c r="CG15" i="46"/>
  <c r="CK14" i="46"/>
  <c r="CJ14" i="46"/>
  <c r="CQ13" i="46"/>
  <c r="CP13" i="46"/>
  <c r="BO13" i="46"/>
  <c r="BP13" i="46"/>
  <c r="BU12" i="46"/>
  <c r="BV12" i="46"/>
  <c r="CD11" i="46"/>
  <c r="CE11" i="46"/>
  <c r="CS10" i="46"/>
  <c r="CT10" i="46"/>
  <c r="BU10" i="46"/>
  <c r="BV10" i="46"/>
  <c r="CK9" i="46"/>
  <c r="CJ9" i="46"/>
  <c r="BM9" i="46"/>
  <c r="BL9" i="46"/>
  <c r="CH8" i="46"/>
  <c r="CG8" i="46"/>
  <c r="BM8" i="46"/>
  <c r="BL8" i="46"/>
  <c r="CJ7" i="46"/>
  <c r="CK7" i="46"/>
  <c r="BP7" i="46"/>
  <c r="BO7" i="46"/>
  <c r="CM6" i="46"/>
  <c r="CN6" i="46"/>
  <c r="BU6" i="46"/>
  <c r="BV6" i="46"/>
  <c r="BC20" i="46"/>
  <c r="BD20" i="46"/>
  <c r="BR12" i="46"/>
  <c r="BS12" i="46"/>
  <c r="BJ8" i="46"/>
  <c r="BI8" i="46"/>
  <c r="Z22" i="46"/>
  <c r="AJ6" i="46"/>
  <c r="AV6" i="46" s="1"/>
  <c r="O27" i="46"/>
  <c r="BT8" i="46" s="1"/>
  <c r="M28" i="46"/>
  <c r="BQ9" i="46" s="1"/>
  <c r="M29" i="46"/>
  <c r="BQ10" i="46" s="1"/>
  <c r="K30" i="46"/>
  <c r="BN11" i="46" s="1"/>
  <c r="G31" i="46"/>
  <c r="BH12" i="46" s="1"/>
  <c r="BA12" i="46" s="1"/>
  <c r="Y31" i="46"/>
  <c r="CI12" i="46" s="1"/>
  <c r="E32" i="46"/>
  <c r="BE13" i="46" s="1"/>
  <c r="BA13" i="46" s="1"/>
  <c r="I32" i="46"/>
  <c r="BK13" i="46" s="1"/>
  <c r="G33" i="46"/>
  <c r="BH14" i="46" s="1"/>
  <c r="S33" i="46"/>
  <c r="BZ14" i="46" s="1"/>
  <c r="W33" i="46"/>
  <c r="CF14" i="46" s="1"/>
  <c r="G34" i="46"/>
  <c r="BH15" i="46" s="1"/>
  <c r="AE34" i="46"/>
  <c r="CR15" i="46" s="1"/>
  <c r="E35" i="46"/>
  <c r="BE16" i="46" s="1"/>
  <c r="AD35" i="46"/>
  <c r="E36" i="46"/>
  <c r="BE17" i="46" s="1"/>
  <c r="M36" i="46"/>
  <c r="BQ17" i="46" s="1"/>
  <c r="Q36" i="46"/>
  <c r="BW17" i="46" s="1"/>
  <c r="U36" i="46"/>
  <c r="CC17" i="46" s="1"/>
  <c r="AC36" i="46"/>
  <c r="CO17" i="46" s="1"/>
  <c r="AG36" i="46"/>
  <c r="CU17" i="46" s="1"/>
  <c r="J37" i="46"/>
  <c r="N37" i="46"/>
  <c r="R37" i="46"/>
  <c r="Y37" i="46"/>
  <c r="CI18" i="46" s="1"/>
  <c r="AC37" i="46"/>
  <c r="CO18" i="46" s="1"/>
  <c r="AG37" i="46"/>
  <c r="CU18" i="46" s="1"/>
  <c r="I38" i="46"/>
  <c r="BK19" i="46" s="1"/>
  <c r="M38" i="46"/>
  <c r="BQ19" i="46" s="1"/>
  <c r="Q38" i="46"/>
  <c r="BW19" i="46" s="1"/>
  <c r="V38" i="46"/>
  <c r="Z38" i="46"/>
  <c r="AD38" i="46"/>
  <c r="G39" i="46"/>
  <c r="BH20" i="46" s="1"/>
  <c r="BA20" i="46" s="1"/>
  <c r="K39" i="46"/>
  <c r="BN20" i="46" s="1"/>
  <c r="O39" i="46"/>
  <c r="BT20" i="46" s="1"/>
  <c r="S39" i="46"/>
  <c r="BZ20" i="46" s="1"/>
  <c r="W39" i="46"/>
  <c r="CF20" i="46" s="1"/>
  <c r="AA39" i="46"/>
  <c r="CL20" i="46" s="1"/>
  <c r="AE39" i="46"/>
  <c r="CR20" i="46" s="1"/>
  <c r="AA38" i="46"/>
  <c r="CL19" i="46" s="1"/>
  <c r="P26" i="46"/>
  <c r="Q26" i="46"/>
  <c r="BW7" i="46" s="1"/>
  <c r="I30" i="46"/>
  <c r="BK11" i="46" s="1"/>
  <c r="BA11" i="46" s="1"/>
  <c r="H30" i="46"/>
  <c r="L30" i="46"/>
  <c r="M30" i="46"/>
  <c r="BQ11" i="46" s="1"/>
  <c r="V31" i="46"/>
  <c r="W31" i="46"/>
  <c r="CF12" i="46" s="1"/>
  <c r="AF34" i="46"/>
  <c r="AG34" i="46"/>
  <c r="CU15" i="46" s="1"/>
  <c r="AF35" i="46"/>
  <c r="AG35" i="46"/>
  <c r="CU16" i="46" s="1"/>
  <c r="N36" i="46"/>
  <c r="O36" i="46"/>
  <c r="BT17" i="46" s="1"/>
  <c r="S36" i="46"/>
  <c r="BZ17" i="46" s="1"/>
  <c r="R36" i="46"/>
  <c r="Z36" i="46"/>
  <c r="AA36" i="46"/>
  <c r="CL17" i="46" s="1"/>
  <c r="AE36" i="46"/>
  <c r="CR17" i="46" s="1"/>
  <c r="AD36" i="46"/>
  <c r="AA37" i="46"/>
  <c r="CL18" i="46" s="1"/>
  <c r="Z31" i="46"/>
  <c r="AA31" i="46"/>
  <c r="CL12" i="46" s="1"/>
  <c r="U33" i="46"/>
  <c r="CC14" i="46" s="1"/>
  <c r="T33" i="46"/>
  <c r="X33" i="46"/>
  <c r="Y33" i="46"/>
  <c r="CI14" i="46" s="1"/>
  <c r="AF39" i="46"/>
  <c r="X39" i="46"/>
  <c r="P39" i="46"/>
  <c r="H39" i="46"/>
  <c r="AD34" i="46"/>
  <c r="J30" i="46"/>
  <c r="AE27" i="46"/>
  <c r="CR8" i="46" s="1"/>
  <c r="O28" i="46"/>
  <c r="BT9" i="46" s="1"/>
  <c r="K29" i="46"/>
  <c r="BN10" i="46" s="1"/>
  <c r="AA29" i="46"/>
  <c r="AA30" i="46"/>
  <c r="CL11" i="46" s="1"/>
  <c r="K32" i="46"/>
  <c r="BN13" i="46" s="1"/>
  <c r="W32" i="46"/>
  <c r="CF13" i="46" s="1"/>
  <c r="S34" i="46"/>
  <c r="BZ15" i="46" s="1"/>
  <c r="W34" i="46"/>
  <c r="CF15" i="46" s="1"/>
  <c r="Q35" i="46"/>
  <c r="BW16" i="46" s="1"/>
  <c r="U35" i="46"/>
  <c r="CC16" i="46" s="1"/>
  <c r="AC35" i="46"/>
  <c r="CO16" i="46" s="1"/>
  <c r="M37" i="46"/>
  <c r="BQ18" i="46" s="1"/>
  <c r="Q37" i="46"/>
  <c r="BW18" i="46" s="1"/>
  <c r="U37" i="46"/>
  <c r="CC18" i="46" s="1"/>
  <c r="Y38" i="46"/>
  <c r="CI19" i="46" s="1"/>
  <c r="AC38" i="46"/>
  <c r="CO19" i="46" s="1"/>
  <c r="AC39" i="46"/>
  <c r="CO20" i="46" s="1"/>
  <c r="U39" i="46"/>
  <c r="CC20" i="46" s="1"/>
  <c r="M39" i="46"/>
  <c r="BQ20" i="46" s="1"/>
  <c r="AG38" i="46"/>
  <c r="CU19" i="46" s="1"/>
  <c r="S38" i="46"/>
  <c r="BZ19" i="46" s="1"/>
  <c r="K38" i="46"/>
  <c r="BN19" i="46" s="1"/>
  <c r="AF37" i="46"/>
  <c r="X37" i="46"/>
  <c r="S37" i="46"/>
  <c r="BZ18" i="46" s="1"/>
  <c r="K37" i="46"/>
  <c r="BN18" i="46" s="1"/>
  <c r="P36" i="46"/>
  <c r="V33" i="46"/>
  <c r="N27" i="46"/>
  <c r="L28" i="46"/>
  <c r="AB28" i="46"/>
  <c r="L29" i="46"/>
  <c r="F39" i="46"/>
  <c r="J39" i="46"/>
  <c r="N39" i="46"/>
  <c r="R39" i="46"/>
  <c r="V39" i="46"/>
  <c r="Z39" i="46"/>
  <c r="AD39" i="46"/>
  <c r="AE38" i="46"/>
  <c r="CR19" i="46" s="1"/>
  <c r="W38" i="46"/>
  <c r="CF19" i="46" s="1"/>
  <c r="P38" i="46"/>
  <c r="H38" i="46"/>
  <c r="AE37" i="46"/>
  <c r="CR18" i="46" s="1"/>
  <c r="AF36" i="46"/>
  <c r="L36" i="46"/>
  <c r="R33" i="46"/>
  <c r="F31" i="46"/>
  <c r="F32" i="46"/>
  <c r="G32" i="46"/>
  <c r="BH13" i="46" s="1"/>
  <c r="AC22" i="46"/>
  <c r="AC28" i="46"/>
  <c r="CO9" i="46" s="1"/>
  <c r="AC29" i="46"/>
  <c r="CO10" i="46" s="1"/>
  <c r="AB29" i="46"/>
  <c r="X30" i="46"/>
  <c r="Y30" i="46"/>
  <c r="CI11" i="46" s="1"/>
  <c r="J31" i="46"/>
  <c r="K31" i="46"/>
  <c r="BN12" i="46" s="1"/>
  <c r="T32" i="46"/>
  <c r="U32" i="46"/>
  <c r="CC13" i="46" s="1"/>
  <c r="Y32" i="46"/>
  <c r="CI13" i="46" s="1"/>
  <c r="X32" i="46"/>
  <c r="AG33" i="46"/>
  <c r="CU14" i="46" s="1"/>
  <c r="AF33" i="46"/>
  <c r="Q34" i="46"/>
  <c r="BW15" i="46" s="1"/>
  <c r="P34" i="46"/>
  <c r="U34" i="46"/>
  <c r="CC15" i="46" s="1"/>
  <c r="T34" i="46"/>
  <c r="N35" i="46"/>
  <c r="O35" i="46"/>
  <c r="BT16" i="46" s="1"/>
  <c r="S35" i="46"/>
  <c r="BZ16" i="46" s="1"/>
  <c r="R35" i="46"/>
  <c r="V35" i="46"/>
  <c r="W35" i="46"/>
  <c r="CF16" i="46" s="1"/>
  <c r="O38" i="46"/>
  <c r="BT19" i="46" s="1"/>
  <c r="AB37" i="46"/>
  <c r="O37" i="46"/>
  <c r="BT18" i="46" s="1"/>
  <c r="AB36" i="46"/>
  <c r="X31" i="46"/>
  <c r="Z29" i="46"/>
  <c r="I33" i="46"/>
  <c r="BK14" i="46" s="1"/>
  <c r="E34" i="46"/>
  <c r="G36" i="46"/>
  <c r="BH17" i="46" s="1"/>
  <c r="I31" i="46"/>
  <c r="BK12" i="46" s="1"/>
  <c r="E33" i="46"/>
  <c r="BE14" i="46" s="1"/>
  <c r="I34" i="46"/>
  <c r="BK15" i="46" s="1"/>
  <c r="G35" i="46"/>
  <c r="BH16" i="46" s="1"/>
  <c r="E37" i="46"/>
  <c r="BE18" i="46" s="1"/>
  <c r="BA18" i="46" s="1"/>
  <c r="AM10" i="46"/>
  <c r="D32" i="46"/>
  <c r="H32" i="46"/>
  <c r="F33" i="46"/>
  <c r="R22" i="46"/>
  <c r="F34" i="46"/>
  <c r="D35" i="46"/>
  <c r="D36" i="46"/>
  <c r="AM18" i="46"/>
  <c r="AP6" i="46"/>
  <c r="AW6" i="46" s="1"/>
  <c r="AE35" i="46"/>
  <c r="CR16" i="46" s="1"/>
  <c r="D34" i="46"/>
  <c r="D38" i="46"/>
  <c r="E38" i="46"/>
  <c r="BE19" i="46" s="1"/>
  <c r="AD22" i="46"/>
  <c r="AM12" i="46"/>
  <c r="V22" i="46"/>
  <c r="AJ16" i="46"/>
  <c r="AV16" i="46" s="1"/>
  <c r="AK8" i="46"/>
  <c r="Y22" i="46"/>
  <c r="U22" i="46"/>
  <c r="AG22" i="46"/>
  <c r="AM7" i="46"/>
  <c r="AN8" i="46"/>
  <c r="AP8" i="46" s="1"/>
  <c r="AM9" i="46"/>
  <c r="AN10" i="46"/>
  <c r="AM11" i="46"/>
  <c r="AN12" i="46"/>
  <c r="AM13" i="46"/>
  <c r="AN14" i="46"/>
  <c r="AP14" i="46" s="1"/>
  <c r="AM15" i="46"/>
  <c r="AN16" i="46"/>
  <c r="AP16" i="46" s="1"/>
  <c r="AM17" i="46"/>
  <c r="AN18" i="46"/>
  <c r="AM19" i="46"/>
  <c r="AN20" i="46"/>
  <c r="AP20" i="46" s="1"/>
  <c r="D22" i="46"/>
  <c r="H22" i="46"/>
  <c r="L22" i="46"/>
  <c r="P22" i="46"/>
  <c r="T22" i="46"/>
  <c r="X22" i="46"/>
  <c r="AB22" i="46"/>
  <c r="AF22" i="46"/>
  <c r="AJ8" i="46"/>
  <c r="V41" i="46"/>
  <c r="AM8" i="46"/>
  <c r="AM14" i="46"/>
  <c r="AM16" i="46"/>
  <c r="AM20" i="46"/>
  <c r="G22" i="46"/>
  <c r="K22" i="46"/>
  <c r="O22" i="46"/>
  <c r="S22" i="46"/>
  <c r="W22" i="46"/>
  <c r="AA22" i="46"/>
  <c r="AE22" i="46"/>
  <c r="F22" i="46"/>
  <c r="J22" i="46"/>
  <c r="N22" i="46"/>
  <c r="AN7" i="46"/>
  <c r="AP7" i="46" s="1"/>
  <c r="AN9" i="46"/>
  <c r="AP9" i="46" s="1"/>
  <c r="AN11" i="46"/>
  <c r="AP11" i="46" s="1"/>
  <c r="AN13" i="46"/>
  <c r="AP13" i="46" s="1"/>
  <c r="AN15" i="46"/>
  <c r="AP15" i="46" s="1"/>
  <c r="AN17" i="46"/>
  <c r="AP17" i="46" s="1"/>
  <c r="AN19" i="46"/>
  <c r="AP19" i="46" s="1"/>
  <c r="E22" i="46"/>
  <c r="I22" i="46"/>
  <c r="M22" i="46"/>
  <c r="Q22" i="46"/>
  <c r="AU8" i="44"/>
  <c r="AU9" i="44"/>
  <c r="AU10" i="44"/>
  <c r="AU11" i="44"/>
  <c r="AU12" i="44"/>
  <c r="AU13" i="44"/>
  <c r="AU14" i="44"/>
  <c r="AU15" i="44"/>
  <c r="AU16" i="44"/>
  <c r="AU17" i="44"/>
  <c r="AU18" i="44"/>
  <c r="AU19" i="44"/>
  <c r="AU7" i="44"/>
  <c r="AU6" i="44"/>
  <c r="F25" i="44"/>
  <c r="G25" i="44"/>
  <c r="BH6" i="44" s="1"/>
  <c r="H25" i="44"/>
  <c r="I25" i="44"/>
  <c r="BK6" i="44" s="1"/>
  <c r="J25" i="44"/>
  <c r="K25" i="44"/>
  <c r="BN6" i="44" s="1"/>
  <c r="L25" i="44"/>
  <c r="M25" i="44"/>
  <c r="BQ6" i="44" s="1"/>
  <c r="N25" i="44"/>
  <c r="O25" i="44"/>
  <c r="BT6" i="44" s="1"/>
  <c r="P25" i="44"/>
  <c r="Q25" i="44"/>
  <c r="BW6" i="44" s="1"/>
  <c r="R25" i="44"/>
  <c r="S25" i="44"/>
  <c r="BZ6" i="44" s="1"/>
  <c r="T25" i="44"/>
  <c r="U25" i="44"/>
  <c r="CC6" i="44" s="1"/>
  <c r="V25" i="44"/>
  <c r="W25" i="44"/>
  <c r="CF6" i="44" s="1"/>
  <c r="X25" i="44"/>
  <c r="Y25" i="44"/>
  <c r="CI6" i="44" s="1"/>
  <c r="Z25" i="44"/>
  <c r="AA25" i="44"/>
  <c r="CL6" i="44" s="1"/>
  <c r="AB25" i="44"/>
  <c r="AC25" i="44"/>
  <c r="CO6" i="44" s="1"/>
  <c r="AD25" i="44"/>
  <c r="AE25" i="44"/>
  <c r="CR6" i="44" s="1"/>
  <c r="F26" i="44"/>
  <c r="G26" i="44"/>
  <c r="BH7" i="44" s="1"/>
  <c r="H26" i="44"/>
  <c r="I26" i="44"/>
  <c r="BK7" i="44" s="1"/>
  <c r="J26" i="44"/>
  <c r="K26" i="44"/>
  <c r="BN7" i="44" s="1"/>
  <c r="L26" i="44"/>
  <c r="M26" i="44"/>
  <c r="BQ7" i="44" s="1"/>
  <c r="N26" i="44"/>
  <c r="O26" i="44"/>
  <c r="BT7" i="44" s="1"/>
  <c r="R26" i="44"/>
  <c r="S26" i="44"/>
  <c r="BZ7" i="44" s="1"/>
  <c r="T26" i="44"/>
  <c r="U26" i="44"/>
  <c r="CC7" i="44" s="1"/>
  <c r="V26" i="44"/>
  <c r="W26" i="44"/>
  <c r="CF7" i="44" s="1"/>
  <c r="X26" i="44"/>
  <c r="Y26" i="44"/>
  <c r="CI7" i="44" s="1"/>
  <c r="Z26" i="44"/>
  <c r="AA26" i="44"/>
  <c r="CL7" i="44" s="1"/>
  <c r="AB26" i="44"/>
  <c r="AC26" i="44"/>
  <c r="CO7" i="44" s="1"/>
  <c r="AD26" i="44"/>
  <c r="AE26" i="44"/>
  <c r="CR7" i="44" s="1"/>
  <c r="F27" i="44"/>
  <c r="G27" i="44"/>
  <c r="BH8" i="44" s="1"/>
  <c r="H27" i="44"/>
  <c r="I27" i="44"/>
  <c r="BK8" i="44" s="1"/>
  <c r="J27" i="44"/>
  <c r="K27" i="44"/>
  <c r="BN8" i="44" s="1"/>
  <c r="L27" i="44"/>
  <c r="M27" i="44"/>
  <c r="BQ8" i="44" s="1"/>
  <c r="P27" i="44"/>
  <c r="Q27" i="44"/>
  <c r="BW8" i="44" s="1"/>
  <c r="R27" i="44"/>
  <c r="S27" i="44"/>
  <c r="BZ8" i="44" s="1"/>
  <c r="T27" i="44"/>
  <c r="U27" i="44"/>
  <c r="CC8" i="44" s="1"/>
  <c r="V27" i="44"/>
  <c r="W27" i="44"/>
  <c r="CF8" i="44" s="1"/>
  <c r="X27" i="44"/>
  <c r="Y27" i="44"/>
  <c r="CI8" i="44" s="1"/>
  <c r="Z27" i="44"/>
  <c r="AA27" i="44"/>
  <c r="CL8" i="44" s="1"/>
  <c r="AD27" i="44"/>
  <c r="AE27" i="44"/>
  <c r="CR8" i="44" s="1"/>
  <c r="F28" i="44"/>
  <c r="G28" i="44"/>
  <c r="BH9" i="44" s="1"/>
  <c r="H28" i="44"/>
  <c r="I28" i="44"/>
  <c r="BK9" i="44" s="1"/>
  <c r="J28" i="44"/>
  <c r="K28" i="44"/>
  <c r="BN9" i="44" s="1"/>
  <c r="P28" i="44"/>
  <c r="Q28" i="44"/>
  <c r="BW9" i="44" s="1"/>
  <c r="R28" i="44"/>
  <c r="S28" i="44"/>
  <c r="BZ9" i="44" s="1"/>
  <c r="T28" i="44"/>
  <c r="U28" i="44"/>
  <c r="CC9" i="44" s="1"/>
  <c r="V28" i="44"/>
  <c r="W28" i="44"/>
  <c r="CF9" i="44" s="1"/>
  <c r="X28" i="44"/>
  <c r="Y28" i="44"/>
  <c r="CI9" i="44" s="1"/>
  <c r="Z28" i="44"/>
  <c r="AA28" i="44"/>
  <c r="CL9" i="44" s="1"/>
  <c r="AD28" i="44"/>
  <c r="AE28" i="44"/>
  <c r="CR9" i="44" s="1"/>
  <c r="F29" i="44"/>
  <c r="G29" i="44"/>
  <c r="BH10" i="44" s="1"/>
  <c r="H29" i="44"/>
  <c r="I29" i="44"/>
  <c r="BK10" i="44" s="1"/>
  <c r="N29" i="44"/>
  <c r="O29" i="44"/>
  <c r="BT10" i="44" s="1"/>
  <c r="P29" i="44"/>
  <c r="Q29" i="44"/>
  <c r="BW10" i="44" s="1"/>
  <c r="R29" i="44"/>
  <c r="S29" i="44"/>
  <c r="BZ10" i="44" s="1"/>
  <c r="T29" i="44"/>
  <c r="U29" i="44"/>
  <c r="CC10" i="44" s="1"/>
  <c r="V29" i="44"/>
  <c r="W29" i="44"/>
  <c r="CF10" i="44" s="1"/>
  <c r="AB29" i="44"/>
  <c r="AC29" i="44"/>
  <c r="CO10" i="44" s="1"/>
  <c r="AD29" i="44"/>
  <c r="AE29" i="44"/>
  <c r="CR10" i="44" s="1"/>
  <c r="F30" i="44"/>
  <c r="G30" i="44"/>
  <c r="BH11" i="44" s="1"/>
  <c r="N30" i="44"/>
  <c r="O30" i="44"/>
  <c r="BT11" i="44" s="1"/>
  <c r="P30" i="44"/>
  <c r="Q30" i="44"/>
  <c r="BW11" i="44" s="1"/>
  <c r="R30" i="44"/>
  <c r="S30" i="44"/>
  <c r="BZ11" i="44" s="1"/>
  <c r="T30" i="44"/>
  <c r="U30" i="44"/>
  <c r="CC11" i="44" s="1"/>
  <c r="V30" i="44"/>
  <c r="W30" i="44"/>
  <c r="CF11" i="44" s="1"/>
  <c r="AB30" i="44"/>
  <c r="AC30" i="44"/>
  <c r="CO11" i="44" s="1"/>
  <c r="AD30" i="44"/>
  <c r="AE30" i="44"/>
  <c r="CR11" i="44" s="1"/>
  <c r="L31" i="44"/>
  <c r="M31" i="44"/>
  <c r="BQ12" i="44" s="1"/>
  <c r="N31" i="44"/>
  <c r="O31" i="44"/>
  <c r="BT12" i="44" s="1"/>
  <c r="P31" i="44"/>
  <c r="Q31" i="44"/>
  <c r="BW12" i="44" s="1"/>
  <c r="R31" i="44"/>
  <c r="S31" i="44"/>
  <c r="BZ12" i="44" s="1"/>
  <c r="Z31" i="44"/>
  <c r="AA31" i="44"/>
  <c r="CL12" i="44" s="1"/>
  <c r="AB31" i="44"/>
  <c r="AC31" i="44"/>
  <c r="CO12" i="44" s="1"/>
  <c r="AD31" i="44"/>
  <c r="AE31" i="44"/>
  <c r="CR12" i="44" s="1"/>
  <c r="L32" i="44"/>
  <c r="M32" i="44"/>
  <c r="BQ13" i="44" s="1"/>
  <c r="N32" i="44"/>
  <c r="O32" i="44"/>
  <c r="BT13" i="44" s="1"/>
  <c r="P32" i="44"/>
  <c r="Q32" i="44"/>
  <c r="BW13" i="44" s="1"/>
  <c r="R32" i="44"/>
  <c r="S32" i="44"/>
  <c r="BZ13" i="44" s="1"/>
  <c r="Z32" i="44"/>
  <c r="AA32" i="44"/>
  <c r="CL13" i="44" s="1"/>
  <c r="AB32" i="44"/>
  <c r="AC32" i="44"/>
  <c r="CO13" i="44" s="1"/>
  <c r="AD32" i="44"/>
  <c r="AE32" i="44"/>
  <c r="CR13" i="44" s="1"/>
  <c r="J33" i="44"/>
  <c r="K33" i="44"/>
  <c r="BN14" i="44" s="1"/>
  <c r="L33" i="44"/>
  <c r="M33" i="44"/>
  <c r="BQ14" i="44" s="1"/>
  <c r="N33" i="44"/>
  <c r="O33" i="44"/>
  <c r="BT14" i="44" s="1"/>
  <c r="X33" i="44"/>
  <c r="Y33" i="44"/>
  <c r="CI14" i="44" s="1"/>
  <c r="Z33" i="44"/>
  <c r="AA33" i="44"/>
  <c r="CL14" i="44" s="1"/>
  <c r="AB33" i="44"/>
  <c r="AC33" i="44"/>
  <c r="CO14" i="44" s="1"/>
  <c r="J34" i="44"/>
  <c r="K34" i="44"/>
  <c r="BN15" i="44" s="1"/>
  <c r="L34" i="44"/>
  <c r="M34" i="44"/>
  <c r="BQ15" i="44" s="1"/>
  <c r="N34" i="44"/>
  <c r="O34" i="44"/>
  <c r="BT15" i="44" s="1"/>
  <c r="X34" i="44"/>
  <c r="Y34" i="44"/>
  <c r="CI15" i="44" s="1"/>
  <c r="Z34" i="44"/>
  <c r="AA34" i="44"/>
  <c r="CL15" i="44" s="1"/>
  <c r="H35" i="44"/>
  <c r="I35" i="44"/>
  <c r="BK16" i="44" s="1"/>
  <c r="J35" i="44"/>
  <c r="K35" i="44"/>
  <c r="BN16" i="44" s="1"/>
  <c r="V35" i="44"/>
  <c r="W35" i="44"/>
  <c r="CF16" i="44" s="1"/>
  <c r="X35" i="44"/>
  <c r="Y35" i="44"/>
  <c r="CI16" i="44" s="1"/>
  <c r="H36" i="44"/>
  <c r="I36" i="44"/>
  <c r="BK17" i="44" s="1"/>
  <c r="J36" i="44"/>
  <c r="K36" i="44"/>
  <c r="BN17" i="44" s="1"/>
  <c r="V36" i="44"/>
  <c r="W36" i="44"/>
  <c r="CF17" i="44" s="1"/>
  <c r="F37" i="44"/>
  <c r="G37" i="44"/>
  <c r="BH18" i="44" s="1"/>
  <c r="T37" i="44"/>
  <c r="U37" i="44"/>
  <c r="CC18" i="44" s="1"/>
  <c r="F38" i="44"/>
  <c r="G38" i="44"/>
  <c r="BH19" i="44" s="1"/>
  <c r="D26" i="44"/>
  <c r="E26" i="44"/>
  <c r="BE7" i="44" s="1"/>
  <c r="D27" i="44"/>
  <c r="E27" i="44"/>
  <c r="BE8" i="44" s="1"/>
  <c r="D28" i="44"/>
  <c r="E28" i="44"/>
  <c r="BE9" i="44" s="1"/>
  <c r="D29" i="44"/>
  <c r="E29" i="44"/>
  <c r="BE10" i="44" s="1"/>
  <c r="D30" i="44"/>
  <c r="E30" i="44"/>
  <c r="BE11" i="44" s="1"/>
  <c r="D31" i="44"/>
  <c r="E31" i="44"/>
  <c r="BE12" i="44" s="1"/>
  <c r="E25" i="44"/>
  <c r="BE6" i="44" s="1"/>
  <c r="AK6" i="44"/>
  <c r="AL6" i="44"/>
  <c r="P7" i="44"/>
  <c r="Q7" i="44"/>
  <c r="AL7" i="44" s="1"/>
  <c r="AN7" i="44" s="1"/>
  <c r="N8" i="44"/>
  <c r="O8" i="44"/>
  <c r="AB8" i="44"/>
  <c r="AC8" i="44"/>
  <c r="L9" i="44"/>
  <c r="M9" i="44"/>
  <c r="N9" i="44"/>
  <c r="O9" i="44"/>
  <c r="AB9" i="44"/>
  <c r="AC9" i="44"/>
  <c r="J10" i="44"/>
  <c r="K10" i="44"/>
  <c r="L10" i="44"/>
  <c r="M10" i="44"/>
  <c r="X10" i="44"/>
  <c r="Y10" i="44"/>
  <c r="Z10" i="44"/>
  <c r="AA10" i="44"/>
  <c r="H11" i="44"/>
  <c r="I11" i="44"/>
  <c r="J11" i="44"/>
  <c r="K11" i="44"/>
  <c r="L11" i="44"/>
  <c r="AK11" i="44" s="1"/>
  <c r="M11" i="44"/>
  <c r="M30" i="44" s="1"/>
  <c r="BQ11" i="44" s="1"/>
  <c r="X11" i="44"/>
  <c r="Y11" i="44"/>
  <c r="Z11" i="44"/>
  <c r="AA11" i="44"/>
  <c r="F12" i="44"/>
  <c r="G12" i="44"/>
  <c r="G31" i="44" s="1"/>
  <c r="BH12" i="44" s="1"/>
  <c r="H12" i="44"/>
  <c r="I12" i="44"/>
  <c r="J12" i="44"/>
  <c r="K12" i="44"/>
  <c r="T12" i="44"/>
  <c r="U12" i="44"/>
  <c r="V12" i="44"/>
  <c r="W12" i="44"/>
  <c r="X12" i="44"/>
  <c r="Y12" i="44"/>
  <c r="D13" i="44"/>
  <c r="E13" i="44"/>
  <c r="F13" i="44"/>
  <c r="G13" i="44"/>
  <c r="H13" i="44"/>
  <c r="I13" i="44"/>
  <c r="J13" i="44"/>
  <c r="K13" i="44"/>
  <c r="T13" i="44"/>
  <c r="U13" i="44"/>
  <c r="V13" i="44"/>
  <c r="W13" i="44"/>
  <c r="X13" i="44"/>
  <c r="Y13" i="44"/>
  <c r="D14" i="44"/>
  <c r="E14" i="44"/>
  <c r="F14" i="44"/>
  <c r="G14" i="44"/>
  <c r="H14" i="44"/>
  <c r="I14" i="44"/>
  <c r="P14" i="44"/>
  <c r="Q14" i="44"/>
  <c r="R14" i="44"/>
  <c r="S14" i="44"/>
  <c r="T14" i="44"/>
  <c r="U14" i="44"/>
  <c r="V14" i="44"/>
  <c r="W14" i="44"/>
  <c r="AD14" i="44"/>
  <c r="AE14" i="44"/>
  <c r="D15" i="44"/>
  <c r="E15" i="44"/>
  <c r="F15" i="44"/>
  <c r="G15" i="44"/>
  <c r="H15" i="44"/>
  <c r="I15" i="44"/>
  <c r="P15" i="44"/>
  <c r="Q15" i="44"/>
  <c r="R15" i="44"/>
  <c r="S15" i="44"/>
  <c r="T15" i="44"/>
  <c r="U15" i="44"/>
  <c r="V15" i="44"/>
  <c r="W15" i="44"/>
  <c r="AB15" i="44"/>
  <c r="AC15" i="44"/>
  <c r="AD15" i="44"/>
  <c r="AE15" i="44"/>
  <c r="D16" i="44"/>
  <c r="E16" i="44"/>
  <c r="F16" i="44"/>
  <c r="G16" i="44"/>
  <c r="L16" i="44"/>
  <c r="M16" i="44"/>
  <c r="M35" i="44" s="1"/>
  <c r="BQ16" i="44" s="1"/>
  <c r="N16" i="44"/>
  <c r="O16" i="44"/>
  <c r="P16" i="44"/>
  <c r="Q16" i="44"/>
  <c r="R16" i="44"/>
  <c r="S16" i="44"/>
  <c r="T16" i="44"/>
  <c r="U16" i="44"/>
  <c r="Z16" i="44"/>
  <c r="AA16" i="44"/>
  <c r="AB16" i="44"/>
  <c r="AC16" i="44"/>
  <c r="AD16" i="44"/>
  <c r="AE16" i="44"/>
  <c r="D17" i="44"/>
  <c r="E17" i="44"/>
  <c r="F17" i="44"/>
  <c r="G17" i="44"/>
  <c r="G36" i="44" s="1"/>
  <c r="BH17" i="44" s="1"/>
  <c r="L17" i="44"/>
  <c r="M17" i="44"/>
  <c r="N17" i="44"/>
  <c r="O17" i="44"/>
  <c r="O36" i="44" s="1"/>
  <c r="BT17" i="44" s="1"/>
  <c r="P17" i="44"/>
  <c r="Q17" i="44"/>
  <c r="R17" i="44"/>
  <c r="R36" i="44" s="1"/>
  <c r="S17" i="44"/>
  <c r="T17" i="44"/>
  <c r="U17" i="44"/>
  <c r="X17" i="44"/>
  <c r="Y17" i="44"/>
  <c r="Z17" i="44"/>
  <c r="AA17" i="44"/>
  <c r="AB17" i="44"/>
  <c r="AC17" i="44"/>
  <c r="AD17" i="44"/>
  <c r="AE17" i="44"/>
  <c r="D18" i="44"/>
  <c r="E18" i="44"/>
  <c r="H18" i="44"/>
  <c r="I18" i="44"/>
  <c r="J18" i="44"/>
  <c r="K18" i="44"/>
  <c r="L18" i="44"/>
  <c r="M18" i="44"/>
  <c r="N18" i="44"/>
  <c r="O18" i="44"/>
  <c r="P18" i="44"/>
  <c r="Q18" i="44"/>
  <c r="R18" i="44"/>
  <c r="S18" i="44"/>
  <c r="V18" i="44"/>
  <c r="W18" i="44"/>
  <c r="X18" i="44"/>
  <c r="Y18" i="44"/>
  <c r="Z18" i="44"/>
  <c r="AA18" i="44"/>
  <c r="AB18" i="44"/>
  <c r="AC18" i="44"/>
  <c r="AD18" i="44"/>
  <c r="AE18" i="44"/>
  <c r="D19" i="44"/>
  <c r="E19" i="44"/>
  <c r="H19" i="44"/>
  <c r="I19" i="44"/>
  <c r="J19" i="44"/>
  <c r="K19" i="44"/>
  <c r="L19" i="44"/>
  <c r="M19" i="44"/>
  <c r="N19" i="44"/>
  <c r="O19" i="44"/>
  <c r="P19" i="44"/>
  <c r="Q19" i="44"/>
  <c r="R19" i="44"/>
  <c r="S19" i="44"/>
  <c r="T19" i="44"/>
  <c r="U19" i="44"/>
  <c r="V19" i="44"/>
  <c r="W19" i="44"/>
  <c r="X19" i="44"/>
  <c r="Y19" i="44"/>
  <c r="Z19" i="44"/>
  <c r="AA19" i="44"/>
  <c r="AB19" i="44"/>
  <c r="AC19" i="44"/>
  <c r="AD19" i="44"/>
  <c r="AE19" i="44"/>
  <c r="F21" i="34"/>
  <c r="G21" i="34"/>
  <c r="BH6" i="34" s="1"/>
  <c r="H21" i="34"/>
  <c r="I21" i="34"/>
  <c r="BK6" i="34" s="1"/>
  <c r="J21" i="34"/>
  <c r="K21" i="34"/>
  <c r="BN6" i="34" s="1"/>
  <c r="L21" i="34"/>
  <c r="M21" i="34"/>
  <c r="BQ6" i="34" s="1"/>
  <c r="N21" i="34"/>
  <c r="O21" i="34"/>
  <c r="BT6" i="34" s="1"/>
  <c r="P21" i="34"/>
  <c r="Q21" i="34"/>
  <c r="BW6" i="34" s="1"/>
  <c r="R21" i="34"/>
  <c r="S21" i="34"/>
  <c r="BZ6" i="34" s="1"/>
  <c r="T21" i="34"/>
  <c r="U21" i="34"/>
  <c r="CC6" i="34" s="1"/>
  <c r="V21" i="34"/>
  <c r="W21" i="34"/>
  <c r="CF6" i="34" s="1"/>
  <c r="F22" i="34"/>
  <c r="G22" i="34"/>
  <c r="BH7" i="34" s="1"/>
  <c r="H22" i="34"/>
  <c r="I22" i="34"/>
  <c r="BK7" i="34" s="1"/>
  <c r="J22" i="34"/>
  <c r="K22" i="34"/>
  <c r="BN7" i="34" s="1"/>
  <c r="N22" i="34"/>
  <c r="O22" i="34"/>
  <c r="BT7" i="34" s="1"/>
  <c r="P22" i="34"/>
  <c r="Q22" i="34"/>
  <c r="BW7" i="34" s="1"/>
  <c r="R22" i="34"/>
  <c r="S22" i="34"/>
  <c r="BZ7" i="34" s="1"/>
  <c r="T22" i="34"/>
  <c r="U22" i="34"/>
  <c r="CC7" i="34" s="1"/>
  <c r="V22" i="34"/>
  <c r="W22" i="34"/>
  <c r="CF7" i="34" s="1"/>
  <c r="F23" i="34"/>
  <c r="G23" i="34"/>
  <c r="BH8" i="34" s="1"/>
  <c r="H23" i="34"/>
  <c r="I23" i="34"/>
  <c r="BK8" i="34" s="1"/>
  <c r="L23" i="34"/>
  <c r="M23" i="34"/>
  <c r="BQ8" i="34" s="1"/>
  <c r="N23" i="34"/>
  <c r="O23" i="34"/>
  <c r="BT8" i="34" s="1"/>
  <c r="P23" i="34"/>
  <c r="Q23" i="34"/>
  <c r="BW8" i="34" s="1"/>
  <c r="R23" i="34"/>
  <c r="S23" i="34"/>
  <c r="BZ8" i="34" s="1"/>
  <c r="V23" i="34"/>
  <c r="W23" i="34"/>
  <c r="CF8" i="34" s="1"/>
  <c r="F24" i="34"/>
  <c r="G24" i="34"/>
  <c r="BH9" i="34" s="1"/>
  <c r="L24" i="34"/>
  <c r="M24" i="34"/>
  <c r="BQ9" i="34" s="1"/>
  <c r="N24" i="34"/>
  <c r="O24" i="34"/>
  <c r="BT9" i="34" s="1"/>
  <c r="P24" i="34"/>
  <c r="Q24" i="34"/>
  <c r="BW9" i="34" s="1"/>
  <c r="R24" i="34"/>
  <c r="S24" i="34"/>
  <c r="BZ9" i="34" s="1"/>
  <c r="V24" i="34"/>
  <c r="W24" i="34"/>
  <c r="CF9" i="34" s="1"/>
  <c r="J25" i="34"/>
  <c r="K25" i="34"/>
  <c r="BN10" i="34" s="1"/>
  <c r="L25" i="34"/>
  <c r="M25" i="34"/>
  <c r="BQ10" i="34" s="1"/>
  <c r="N25" i="34"/>
  <c r="O25" i="34"/>
  <c r="BT10" i="34" s="1"/>
  <c r="T25" i="34"/>
  <c r="U25" i="34"/>
  <c r="CC10" i="34" s="1"/>
  <c r="V25" i="34"/>
  <c r="W25" i="34"/>
  <c r="CF10" i="34" s="1"/>
  <c r="J26" i="34"/>
  <c r="K26" i="34"/>
  <c r="BN11" i="34" s="1"/>
  <c r="L26" i="34"/>
  <c r="M26" i="34"/>
  <c r="BQ11" i="34" s="1"/>
  <c r="N26" i="34"/>
  <c r="O26" i="34"/>
  <c r="BT11" i="34" s="1"/>
  <c r="T26" i="34"/>
  <c r="U26" i="34"/>
  <c r="CC11" i="34" s="1"/>
  <c r="V26" i="34"/>
  <c r="W26" i="34"/>
  <c r="CF11" i="34" s="1"/>
  <c r="H27" i="34"/>
  <c r="I27" i="34"/>
  <c r="BK12" i="34" s="1"/>
  <c r="J27" i="34"/>
  <c r="K27" i="34"/>
  <c r="BN12" i="34" s="1"/>
  <c r="R27" i="34"/>
  <c r="S27" i="34"/>
  <c r="BZ12" i="34" s="1"/>
  <c r="T27" i="34"/>
  <c r="U27" i="34"/>
  <c r="CC12" i="34" s="1"/>
  <c r="H28" i="34"/>
  <c r="I28" i="34"/>
  <c r="BK13" i="34" s="1"/>
  <c r="J28" i="34"/>
  <c r="K28" i="34"/>
  <c r="BN13" i="34" s="1"/>
  <c r="R28" i="34"/>
  <c r="S28" i="34"/>
  <c r="BZ13" i="34" s="1"/>
  <c r="F29" i="34"/>
  <c r="G29" i="34"/>
  <c r="BH14" i="34" s="1"/>
  <c r="P29" i="34"/>
  <c r="Q29" i="34"/>
  <c r="BW14" i="34" s="1"/>
  <c r="F30" i="34"/>
  <c r="G30" i="34"/>
  <c r="BH15" i="34" s="1"/>
  <c r="D22" i="34"/>
  <c r="E22" i="34"/>
  <c r="BE7" i="34" s="1"/>
  <c r="D23" i="34"/>
  <c r="E23" i="34"/>
  <c r="BE8" i="34" s="1"/>
  <c r="D24" i="34"/>
  <c r="E24" i="34"/>
  <c r="BE9" i="34" s="1"/>
  <c r="D25" i="34"/>
  <c r="E25" i="34"/>
  <c r="BE10" i="34" s="1"/>
  <c r="E21" i="34"/>
  <c r="BE6" i="34" s="1"/>
  <c r="D21" i="34"/>
  <c r="D21" i="33"/>
  <c r="F21" i="33"/>
  <c r="G21" i="33"/>
  <c r="BH6" i="33" s="1"/>
  <c r="H21" i="33"/>
  <c r="I21" i="33"/>
  <c r="BK6" i="33" s="1"/>
  <c r="J21" i="33"/>
  <c r="K21" i="33"/>
  <c r="BN6" i="33" s="1"/>
  <c r="L21" i="33"/>
  <c r="M21" i="33"/>
  <c r="BQ6" i="33" s="1"/>
  <c r="N21" i="33"/>
  <c r="O21" i="33"/>
  <c r="BT6" i="33" s="1"/>
  <c r="P21" i="33"/>
  <c r="Q21" i="33"/>
  <c r="BW6" i="33" s="1"/>
  <c r="R21" i="33"/>
  <c r="S21" i="33"/>
  <c r="BZ6" i="33" s="1"/>
  <c r="T21" i="33"/>
  <c r="U21" i="33"/>
  <c r="CC6" i="33" s="1"/>
  <c r="F22" i="33"/>
  <c r="G22" i="33"/>
  <c r="BH7" i="33" s="1"/>
  <c r="H22" i="33"/>
  <c r="I22" i="33"/>
  <c r="BK7" i="33" s="1"/>
  <c r="L22" i="33"/>
  <c r="M22" i="33"/>
  <c r="BQ7" i="33" s="1"/>
  <c r="N22" i="33"/>
  <c r="BR7" i="33" s="1"/>
  <c r="O22" i="33"/>
  <c r="BT7" i="33" s="1"/>
  <c r="P22" i="33"/>
  <c r="Q22" i="33"/>
  <c r="BW7" i="33" s="1"/>
  <c r="R22" i="33"/>
  <c r="S22" i="33"/>
  <c r="BZ7" i="33" s="1"/>
  <c r="T22" i="33"/>
  <c r="U22" i="33"/>
  <c r="CC7" i="33" s="1"/>
  <c r="F23" i="33"/>
  <c r="G23" i="33"/>
  <c r="BH8" i="33" s="1"/>
  <c r="J23" i="33"/>
  <c r="K23" i="33"/>
  <c r="BN8" i="33" s="1"/>
  <c r="L23" i="33"/>
  <c r="M23" i="33"/>
  <c r="BQ8" i="33" s="1"/>
  <c r="N23" i="33"/>
  <c r="O23" i="33"/>
  <c r="BT8" i="33" s="1"/>
  <c r="P23" i="33"/>
  <c r="Q23" i="33"/>
  <c r="BW8" i="33" s="1"/>
  <c r="T23" i="33"/>
  <c r="U23" i="33"/>
  <c r="CC8" i="33" s="1"/>
  <c r="J24" i="33"/>
  <c r="K24" i="33"/>
  <c r="BN9" i="33" s="1"/>
  <c r="L24" i="33"/>
  <c r="M24" i="33"/>
  <c r="BQ9" i="33" s="1"/>
  <c r="N24" i="33"/>
  <c r="O24" i="33"/>
  <c r="BT9" i="33" s="1"/>
  <c r="R24" i="33"/>
  <c r="S24" i="33"/>
  <c r="BZ9" i="33" s="1"/>
  <c r="T24" i="33"/>
  <c r="U24" i="33"/>
  <c r="CC9" i="33" s="1"/>
  <c r="H25" i="33"/>
  <c r="I25" i="33"/>
  <c r="BK10" i="33" s="1"/>
  <c r="J25" i="33"/>
  <c r="K25" i="33"/>
  <c r="BN10" i="33" s="1"/>
  <c r="L25" i="33"/>
  <c r="M25" i="33"/>
  <c r="BQ10" i="33" s="1"/>
  <c r="R25" i="33"/>
  <c r="S25" i="33"/>
  <c r="BZ10" i="33" s="1"/>
  <c r="T25" i="33"/>
  <c r="U25" i="33"/>
  <c r="CC10" i="33" s="1"/>
  <c r="H26" i="33"/>
  <c r="I26" i="33"/>
  <c r="BK11" i="33" s="1"/>
  <c r="J26" i="33"/>
  <c r="K26" i="33"/>
  <c r="BN11" i="33" s="1"/>
  <c r="P26" i="33"/>
  <c r="Q26" i="33"/>
  <c r="BW11" i="33" s="1"/>
  <c r="R26" i="33"/>
  <c r="S26" i="33"/>
  <c r="BZ11" i="33" s="1"/>
  <c r="F27" i="33"/>
  <c r="G27" i="33"/>
  <c r="BH12" i="33" s="1"/>
  <c r="H27" i="33"/>
  <c r="I27" i="33"/>
  <c r="BK12" i="33" s="1"/>
  <c r="P27" i="33"/>
  <c r="Q27" i="33"/>
  <c r="BW12" i="33" s="1"/>
  <c r="F28" i="33"/>
  <c r="G28" i="33"/>
  <c r="BH13" i="33" s="1"/>
  <c r="N28" i="33"/>
  <c r="O28" i="33"/>
  <c r="BT13" i="33" s="1"/>
  <c r="D22" i="33"/>
  <c r="E22" i="33"/>
  <c r="BE7" i="33" s="1"/>
  <c r="D23" i="33"/>
  <c r="E23" i="33"/>
  <c r="BE8" i="33" s="1"/>
  <c r="D24" i="33"/>
  <c r="E24" i="33"/>
  <c r="BE9" i="33" s="1"/>
  <c r="D29" i="33"/>
  <c r="E29" i="33"/>
  <c r="BE14" i="33" s="1"/>
  <c r="E21" i="33"/>
  <c r="BE6" i="33" s="1"/>
  <c r="D17" i="32"/>
  <c r="AU7" i="1"/>
  <c r="AU8" i="1"/>
  <c r="AU9" i="1"/>
  <c r="AU10" i="1"/>
  <c r="AU11" i="1"/>
  <c r="AU12" i="1"/>
  <c r="AU13" i="1"/>
  <c r="AU14" i="1"/>
  <c r="AU15" i="1"/>
  <c r="AU16" i="1"/>
  <c r="AU17" i="1"/>
  <c r="AU18" i="1"/>
  <c r="AU6" i="1"/>
  <c r="AU7" i="36"/>
  <c r="AU8" i="36"/>
  <c r="AU9" i="36"/>
  <c r="AU10" i="36"/>
  <c r="AU11" i="36"/>
  <c r="AU12" i="36"/>
  <c r="AU13" i="36"/>
  <c r="AU14" i="36"/>
  <c r="AU15" i="36"/>
  <c r="AU16" i="36"/>
  <c r="AU17" i="36"/>
  <c r="AU6" i="36"/>
  <c r="AU7" i="35"/>
  <c r="AU8" i="35"/>
  <c r="AU9" i="35"/>
  <c r="AU10" i="35"/>
  <c r="AU11" i="35"/>
  <c r="AU12" i="35"/>
  <c r="AU13" i="35"/>
  <c r="AU14" i="35"/>
  <c r="AU15" i="35"/>
  <c r="AU16" i="35"/>
  <c r="AU6" i="35"/>
  <c r="AU7" i="34"/>
  <c r="AU8" i="34"/>
  <c r="AU9" i="34"/>
  <c r="AU10" i="34"/>
  <c r="AU11" i="34"/>
  <c r="AU12" i="34"/>
  <c r="AU13" i="34"/>
  <c r="AU14" i="34"/>
  <c r="AU15" i="34"/>
  <c r="AU7" i="33"/>
  <c r="AU8" i="33"/>
  <c r="AU9" i="33"/>
  <c r="AU10" i="33"/>
  <c r="AU11" i="33"/>
  <c r="AU12" i="33"/>
  <c r="AU13" i="33"/>
  <c r="AU14" i="33"/>
  <c r="AU6" i="33"/>
  <c r="AU7" i="32"/>
  <c r="AU8" i="32"/>
  <c r="AU9" i="32"/>
  <c r="AU10" i="32"/>
  <c r="AU11" i="32"/>
  <c r="AU12" i="32"/>
  <c r="AU13" i="32"/>
  <c r="AU6" i="32"/>
  <c r="AU7" i="31"/>
  <c r="AU8" i="31"/>
  <c r="AU9" i="31"/>
  <c r="AU10" i="31"/>
  <c r="AU11" i="31"/>
  <c r="AU12" i="31"/>
  <c r="AU6" i="31"/>
  <c r="I1" i="12"/>
  <c r="I1" i="37"/>
  <c r="F17" i="32"/>
  <c r="G17" i="32"/>
  <c r="BH6" i="32" s="1"/>
  <c r="H17" i="32"/>
  <c r="I17" i="32"/>
  <c r="BK6" i="32" s="1"/>
  <c r="J17" i="32"/>
  <c r="K17" i="32"/>
  <c r="BN6" i="32" s="1"/>
  <c r="L17" i="32"/>
  <c r="M17" i="32"/>
  <c r="BQ6" i="32" s="1"/>
  <c r="N17" i="32"/>
  <c r="O17" i="32"/>
  <c r="BT6" i="32" s="1"/>
  <c r="P17" i="32"/>
  <c r="Q17" i="32"/>
  <c r="BW6" i="32" s="1"/>
  <c r="R17" i="32"/>
  <c r="S17" i="32"/>
  <c r="BZ6" i="32" s="1"/>
  <c r="F18" i="32"/>
  <c r="G18" i="32"/>
  <c r="BH7" i="32" s="1"/>
  <c r="H18" i="32"/>
  <c r="I18" i="32"/>
  <c r="BK7" i="32" s="1"/>
  <c r="L18" i="32"/>
  <c r="M18" i="32"/>
  <c r="BQ7" i="32" s="1"/>
  <c r="N18" i="32"/>
  <c r="O18" i="32"/>
  <c r="BT7" i="32" s="1"/>
  <c r="P18" i="32"/>
  <c r="Q18" i="32"/>
  <c r="BW7" i="32" s="1"/>
  <c r="R18" i="32"/>
  <c r="S18" i="32"/>
  <c r="BZ7" i="32" s="1"/>
  <c r="F19" i="32"/>
  <c r="G19" i="32"/>
  <c r="BH8" i="32" s="1"/>
  <c r="J19" i="32"/>
  <c r="K19" i="32"/>
  <c r="BN8" i="32" s="1"/>
  <c r="L19" i="32"/>
  <c r="M19" i="32"/>
  <c r="BQ8" i="32" s="1"/>
  <c r="N19" i="32"/>
  <c r="O19" i="32"/>
  <c r="BT8" i="32" s="1"/>
  <c r="R19" i="32"/>
  <c r="S19" i="32"/>
  <c r="BZ8" i="32" s="1"/>
  <c r="J20" i="32"/>
  <c r="K20" i="32"/>
  <c r="BN9" i="32" s="1"/>
  <c r="L20" i="32"/>
  <c r="M20" i="32"/>
  <c r="BQ9" i="32" s="1"/>
  <c r="N20" i="32"/>
  <c r="O20" i="32"/>
  <c r="BT9" i="32" s="1"/>
  <c r="R20" i="32"/>
  <c r="S20" i="32"/>
  <c r="BZ9" i="32" s="1"/>
  <c r="H21" i="32"/>
  <c r="I21" i="32"/>
  <c r="BK10" i="32" s="1"/>
  <c r="J21" i="32"/>
  <c r="K21" i="32"/>
  <c r="BN10" i="32" s="1"/>
  <c r="P21" i="32"/>
  <c r="Q21" i="32"/>
  <c r="BW10" i="32" s="1"/>
  <c r="R21" i="32"/>
  <c r="S21" i="32"/>
  <c r="BZ10" i="32" s="1"/>
  <c r="H22" i="32"/>
  <c r="I22" i="32"/>
  <c r="BK11" i="32" s="1"/>
  <c r="J22" i="32"/>
  <c r="K22" i="32"/>
  <c r="BN11" i="32" s="1"/>
  <c r="P22" i="32"/>
  <c r="Q22" i="32"/>
  <c r="BW11" i="32" s="1"/>
  <c r="F23" i="32"/>
  <c r="G23" i="32"/>
  <c r="BH12" i="32" s="1"/>
  <c r="N23" i="32"/>
  <c r="O23" i="32"/>
  <c r="BT12" i="32" s="1"/>
  <c r="F24" i="32"/>
  <c r="G24" i="32"/>
  <c r="BH13" i="32" s="1"/>
  <c r="D18" i="32"/>
  <c r="E18" i="32"/>
  <c r="BE7" i="32" s="1"/>
  <c r="D19" i="32"/>
  <c r="E19" i="32"/>
  <c r="BE8" i="32" s="1"/>
  <c r="D20" i="32"/>
  <c r="E20" i="32"/>
  <c r="BE9" i="32" s="1"/>
  <c r="E17" i="32"/>
  <c r="BE6" i="32" s="1"/>
  <c r="D17" i="31"/>
  <c r="F21" i="36"/>
  <c r="G21" i="36"/>
  <c r="H21" i="36"/>
  <c r="I21" i="36"/>
  <c r="BK6" i="36" s="1"/>
  <c r="J21" i="36"/>
  <c r="K21" i="36"/>
  <c r="BN6" i="36" s="1"/>
  <c r="L21" i="36"/>
  <c r="M21" i="36"/>
  <c r="BQ6" i="36" s="1"/>
  <c r="N21" i="36"/>
  <c r="O21" i="36"/>
  <c r="BT6" i="36" s="1"/>
  <c r="P21" i="36"/>
  <c r="Q21" i="36"/>
  <c r="BW6" i="36" s="1"/>
  <c r="R21" i="36"/>
  <c r="S21" i="36"/>
  <c r="BZ6" i="36" s="1"/>
  <c r="T21" i="36"/>
  <c r="U21" i="36"/>
  <c r="CC6" i="36" s="1"/>
  <c r="V21" i="36"/>
  <c r="W21" i="36"/>
  <c r="CF6" i="36" s="1"/>
  <c r="X21" i="36"/>
  <c r="Y21" i="36"/>
  <c r="CI6" i="36" s="1"/>
  <c r="Z21" i="36"/>
  <c r="AA21" i="36"/>
  <c r="CL6" i="36" s="1"/>
  <c r="F22" i="36"/>
  <c r="G22" i="36"/>
  <c r="BH7" i="36" s="1"/>
  <c r="H22" i="36"/>
  <c r="I22" i="36"/>
  <c r="BK7" i="36" s="1"/>
  <c r="J22" i="36"/>
  <c r="K22" i="36"/>
  <c r="BN7" i="36" s="1"/>
  <c r="L22" i="36"/>
  <c r="M22" i="36"/>
  <c r="BQ7" i="36" s="1"/>
  <c r="P22" i="36"/>
  <c r="Q22" i="36"/>
  <c r="BW7" i="36" s="1"/>
  <c r="R22" i="36"/>
  <c r="S22" i="36"/>
  <c r="BZ7" i="36" s="1"/>
  <c r="T22" i="36"/>
  <c r="U22" i="36"/>
  <c r="CC7" i="36" s="1"/>
  <c r="V22" i="36"/>
  <c r="W22" i="36"/>
  <c r="CF7" i="36" s="1"/>
  <c r="X22" i="36"/>
  <c r="Y22" i="36"/>
  <c r="CI7" i="36" s="1"/>
  <c r="Z22" i="36"/>
  <c r="AA22" i="36"/>
  <c r="CL7" i="36" s="1"/>
  <c r="F23" i="36"/>
  <c r="G23" i="36"/>
  <c r="BH8" i="36" s="1"/>
  <c r="H23" i="36"/>
  <c r="I23" i="36"/>
  <c r="BK8" i="36" s="1"/>
  <c r="J23" i="36"/>
  <c r="K23" i="36"/>
  <c r="BN8" i="36" s="1"/>
  <c r="N23" i="36"/>
  <c r="O23" i="36"/>
  <c r="BT8" i="36" s="1"/>
  <c r="P23" i="36"/>
  <c r="Q23" i="36"/>
  <c r="BW8" i="36" s="1"/>
  <c r="R23" i="36"/>
  <c r="S23" i="36"/>
  <c r="BZ8" i="36" s="1"/>
  <c r="T23" i="36"/>
  <c r="U23" i="36"/>
  <c r="CC8" i="36" s="1"/>
  <c r="V23" i="36"/>
  <c r="W23" i="36"/>
  <c r="CF8" i="36" s="1"/>
  <c r="Z23" i="36"/>
  <c r="AA23" i="36"/>
  <c r="CL8" i="36" s="1"/>
  <c r="F24" i="36"/>
  <c r="G24" i="36"/>
  <c r="BH9" i="36" s="1"/>
  <c r="H24" i="36"/>
  <c r="I24" i="36"/>
  <c r="BK9" i="36" s="1"/>
  <c r="N24" i="36"/>
  <c r="O24" i="36"/>
  <c r="BT9" i="36" s="1"/>
  <c r="P24" i="36"/>
  <c r="Q24" i="36"/>
  <c r="BW9" i="36" s="1"/>
  <c r="R24" i="36"/>
  <c r="S24" i="36"/>
  <c r="BZ9" i="36" s="1"/>
  <c r="T24" i="36"/>
  <c r="U24" i="36"/>
  <c r="CC9" i="36" s="1"/>
  <c r="V24" i="36"/>
  <c r="W24" i="36"/>
  <c r="CF9" i="36" s="1"/>
  <c r="Z24" i="36"/>
  <c r="AA24" i="36"/>
  <c r="CL9" i="36" s="1"/>
  <c r="F25" i="36"/>
  <c r="G25" i="36"/>
  <c r="BH10" i="36" s="1"/>
  <c r="L25" i="36"/>
  <c r="M25" i="36"/>
  <c r="BQ10" i="36" s="1"/>
  <c r="N25" i="36"/>
  <c r="O25" i="36"/>
  <c r="BT10" i="36" s="1"/>
  <c r="P25" i="36"/>
  <c r="Q25" i="36"/>
  <c r="BW10" i="36" s="1"/>
  <c r="R25" i="36"/>
  <c r="S25" i="36"/>
  <c r="BZ10" i="36" s="1"/>
  <c r="X25" i="36"/>
  <c r="Y25" i="36"/>
  <c r="CI10" i="36" s="1"/>
  <c r="Z25" i="36"/>
  <c r="AA25" i="36"/>
  <c r="CL10" i="36" s="1"/>
  <c r="L26" i="36"/>
  <c r="M26" i="36"/>
  <c r="BQ11" i="36" s="1"/>
  <c r="N26" i="36"/>
  <c r="O26" i="36"/>
  <c r="BT11" i="36" s="1"/>
  <c r="P26" i="36"/>
  <c r="Q26" i="36"/>
  <c r="BW11" i="36" s="1"/>
  <c r="R26" i="36"/>
  <c r="S26" i="36"/>
  <c r="BZ11" i="36" s="1"/>
  <c r="X26" i="36"/>
  <c r="Y26" i="36"/>
  <c r="CI11" i="36" s="1"/>
  <c r="Z26" i="36"/>
  <c r="AA26" i="36"/>
  <c r="CL11" i="36" s="1"/>
  <c r="J27" i="36"/>
  <c r="K27" i="36"/>
  <c r="BN12" i="36" s="1"/>
  <c r="L27" i="36"/>
  <c r="M27" i="36"/>
  <c r="BQ12" i="36" s="1"/>
  <c r="N27" i="36"/>
  <c r="O27" i="36"/>
  <c r="BT12" i="36" s="1"/>
  <c r="V27" i="36"/>
  <c r="W27" i="36"/>
  <c r="CF12" i="36" s="1"/>
  <c r="X27" i="36"/>
  <c r="Y27" i="36"/>
  <c r="CI12" i="36" s="1"/>
  <c r="Z27" i="36"/>
  <c r="AA27" i="36"/>
  <c r="CL12" i="36" s="1"/>
  <c r="J28" i="36"/>
  <c r="K28" i="36"/>
  <c r="BN13" i="36" s="1"/>
  <c r="L28" i="36"/>
  <c r="M28" i="36"/>
  <c r="BQ13" i="36" s="1"/>
  <c r="N28" i="36"/>
  <c r="O28" i="36"/>
  <c r="BT13" i="36" s="1"/>
  <c r="V28" i="36"/>
  <c r="W28" i="36"/>
  <c r="CF13" i="36" s="1"/>
  <c r="X28" i="36"/>
  <c r="Y28" i="36"/>
  <c r="CI13" i="36" s="1"/>
  <c r="H29" i="36"/>
  <c r="I29" i="36"/>
  <c r="BK14" i="36" s="1"/>
  <c r="J29" i="36"/>
  <c r="K29" i="36"/>
  <c r="BN14" i="36" s="1"/>
  <c r="T29" i="36"/>
  <c r="U29" i="36"/>
  <c r="CC14" i="36" s="1"/>
  <c r="V29" i="36"/>
  <c r="W29" i="36"/>
  <c r="CF14" i="36" s="1"/>
  <c r="H30" i="36"/>
  <c r="I30" i="36"/>
  <c r="BK15" i="36" s="1"/>
  <c r="J30" i="36"/>
  <c r="K30" i="36"/>
  <c r="BN15" i="36" s="1"/>
  <c r="T30" i="36"/>
  <c r="U30" i="36"/>
  <c r="CC15" i="36" s="1"/>
  <c r="F31" i="36"/>
  <c r="G31" i="36"/>
  <c r="BH16" i="36" s="1"/>
  <c r="R31" i="36"/>
  <c r="S31" i="36"/>
  <c r="BZ16" i="36" s="1"/>
  <c r="F32" i="36"/>
  <c r="G32" i="36"/>
  <c r="BH17" i="36" s="1"/>
  <c r="D22" i="36"/>
  <c r="E22" i="36"/>
  <c r="BE7" i="36" s="1"/>
  <c r="D23" i="36"/>
  <c r="E23" i="36"/>
  <c r="BE8" i="36" s="1"/>
  <c r="D24" i="36"/>
  <c r="E24" i="36"/>
  <c r="BE9" i="36" s="1"/>
  <c r="D25" i="36"/>
  <c r="E25" i="36"/>
  <c r="BE10" i="36" s="1"/>
  <c r="D26" i="36"/>
  <c r="E26" i="36"/>
  <c r="BE11" i="36" s="1"/>
  <c r="E21" i="36"/>
  <c r="BE6" i="36" s="1"/>
  <c r="F25" i="1"/>
  <c r="G25" i="1"/>
  <c r="BH6" i="1" s="1"/>
  <c r="H25" i="1"/>
  <c r="AE6" i="1" s="1"/>
  <c r="AV6" i="1" s="1"/>
  <c r="I25" i="1"/>
  <c r="BK6" i="1" s="1"/>
  <c r="J25" i="1"/>
  <c r="K25" i="1"/>
  <c r="BN6" i="1" s="1"/>
  <c r="L25" i="1"/>
  <c r="M25" i="1"/>
  <c r="BQ6" i="1" s="1"/>
  <c r="N25" i="1"/>
  <c r="O25" i="1"/>
  <c r="BT6" i="1" s="1"/>
  <c r="P25" i="1"/>
  <c r="Q25" i="1"/>
  <c r="BW6" i="1" s="1"/>
  <c r="R25" i="1"/>
  <c r="S25" i="1"/>
  <c r="BZ6" i="1" s="1"/>
  <c r="T25" i="1"/>
  <c r="U25" i="1"/>
  <c r="CC6" i="1" s="1"/>
  <c r="V25" i="1"/>
  <c r="W25" i="1"/>
  <c r="CF6" i="1" s="1"/>
  <c r="X25" i="1"/>
  <c r="Y25" i="1"/>
  <c r="CI6" i="1" s="1"/>
  <c r="Z25" i="1"/>
  <c r="AA25" i="1"/>
  <c r="CL6" i="1" s="1"/>
  <c r="AB25" i="1"/>
  <c r="AC25" i="1"/>
  <c r="CO6" i="1" s="1"/>
  <c r="F26" i="1"/>
  <c r="G26" i="1"/>
  <c r="BH7" i="1" s="1"/>
  <c r="H26" i="1"/>
  <c r="I26" i="1"/>
  <c r="BK7" i="1" s="1"/>
  <c r="J26" i="1"/>
  <c r="K26" i="1"/>
  <c r="BN7" i="1" s="1"/>
  <c r="L26" i="1"/>
  <c r="M26" i="1"/>
  <c r="BQ7" i="1" s="1"/>
  <c r="P26" i="1"/>
  <c r="Q26" i="1"/>
  <c r="BW7" i="1" s="1"/>
  <c r="R26" i="1"/>
  <c r="S26" i="1"/>
  <c r="BZ7" i="1" s="1"/>
  <c r="T26" i="1"/>
  <c r="U26" i="1"/>
  <c r="CC7" i="1" s="1"/>
  <c r="V26" i="1"/>
  <c r="W26" i="1"/>
  <c r="CF7" i="1" s="1"/>
  <c r="X26" i="1"/>
  <c r="Y26" i="1"/>
  <c r="CI7" i="1" s="1"/>
  <c r="Z26" i="1"/>
  <c r="AA26" i="1"/>
  <c r="CL7" i="1" s="1"/>
  <c r="AB26" i="1"/>
  <c r="AC26" i="1"/>
  <c r="CO7" i="1" s="1"/>
  <c r="F27" i="1"/>
  <c r="G27" i="1"/>
  <c r="BH8" i="1" s="1"/>
  <c r="H27" i="1"/>
  <c r="I27" i="1"/>
  <c r="BK8" i="1" s="1"/>
  <c r="J27" i="1"/>
  <c r="K27" i="1"/>
  <c r="BN8" i="1" s="1"/>
  <c r="N27" i="1"/>
  <c r="O27" i="1"/>
  <c r="BT8" i="1" s="1"/>
  <c r="P27" i="1"/>
  <c r="Q27" i="1"/>
  <c r="BW8" i="1" s="1"/>
  <c r="R27" i="1"/>
  <c r="S27" i="1"/>
  <c r="BZ8" i="1" s="1"/>
  <c r="T27" i="1"/>
  <c r="U27" i="1"/>
  <c r="CC8" i="1" s="1"/>
  <c r="V27" i="1"/>
  <c r="W27" i="1"/>
  <c r="CF8" i="1" s="1"/>
  <c r="X27" i="1"/>
  <c r="Y27" i="1"/>
  <c r="CI8" i="1" s="1"/>
  <c r="AB27" i="1"/>
  <c r="AC27" i="1"/>
  <c r="CO8" i="1" s="1"/>
  <c r="F28" i="1"/>
  <c r="G28" i="1"/>
  <c r="BH9" i="1" s="1"/>
  <c r="H28" i="1"/>
  <c r="I28" i="1"/>
  <c r="BK9" i="1" s="1"/>
  <c r="N28" i="1"/>
  <c r="O28" i="1"/>
  <c r="BT9" i="1" s="1"/>
  <c r="P28" i="1"/>
  <c r="Q28" i="1"/>
  <c r="BW9" i="1" s="1"/>
  <c r="R28" i="1"/>
  <c r="S28" i="1"/>
  <c r="BZ9" i="1" s="1"/>
  <c r="T28" i="1"/>
  <c r="U28" i="1"/>
  <c r="CC9" i="1" s="1"/>
  <c r="V28" i="1"/>
  <c r="W28" i="1"/>
  <c r="CF9" i="1" s="1"/>
  <c r="Z28" i="1"/>
  <c r="AA28" i="1"/>
  <c r="CL9" i="1" s="1"/>
  <c r="AB28" i="1"/>
  <c r="AC28" i="1"/>
  <c r="CO9" i="1" s="1"/>
  <c r="F29" i="1"/>
  <c r="G29" i="1"/>
  <c r="BH10" i="1" s="1"/>
  <c r="L29" i="1"/>
  <c r="M29" i="1"/>
  <c r="BQ10" i="1" s="1"/>
  <c r="N29" i="1"/>
  <c r="O29" i="1"/>
  <c r="BT10" i="1" s="1"/>
  <c r="P29" i="1"/>
  <c r="Q29" i="1"/>
  <c r="BW10" i="1" s="1"/>
  <c r="R29" i="1"/>
  <c r="S29" i="1"/>
  <c r="BZ10" i="1" s="1"/>
  <c r="T29" i="1"/>
  <c r="U29" i="1"/>
  <c r="CC10" i="1" s="1"/>
  <c r="Z29" i="1"/>
  <c r="AA29" i="1"/>
  <c r="CL10" i="1" s="1"/>
  <c r="AB29" i="1"/>
  <c r="AC29" i="1"/>
  <c r="CO10" i="1" s="1"/>
  <c r="L30" i="1"/>
  <c r="M30" i="1"/>
  <c r="BQ11" i="1" s="1"/>
  <c r="N30" i="1"/>
  <c r="O30" i="1"/>
  <c r="BT11" i="1" s="1"/>
  <c r="P30" i="1"/>
  <c r="Q30" i="1"/>
  <c r="BW11" i="1" s="1"/>
  <c r="R30" i="1"/>
  <c r="S30" i="1"/>
  <c r="BZ11" i="1" s="1"/>
  <c r="X30" i="1"/>
  <c r="Y30" i="1"/>
  <c r="CI11" i="1" s="1"/>
  <c r="Z30" i="1"/>
  <c r="AA30" i="1"/>
  <c r="CL11" i="1" s="1"/>
  <c r="AB30" i="1"/>
  <c r="AC30" i="1"/>
  <c r="CO11" i="1" s="1"/>
  <c r="J31" i="1"/>
  <c r="K31" i="1"/>
  <c r="BN12" i="1" s="1"/>
  <c r="L31" i="1"/>
  <c r="M31" i="1"/>
  <c r="BQ12" i="1" s="1"/>
  <c r="N31" i="1"/>
  <c r="O31" i="1"/>
  <c r="BT12" i="1" s="1"/>
  <c r="P31" i="1"/>
  <c r="Q31" i="1"/>
  <c r="BW12" i="1" s="1"/>
  <c r="X31" i="1"/>
  <c r="Y31" i="1"/>
  <c r="CI12" i="1" s="1"/>
  <c r="Z31" i="1"/>
  <c r="AA31" i="1"/>
  <c r="CL12" i="1" s="1"/>
  <c r="AB31" i="1"/>
  <c r="AC31" i="1"/>
  <c r="CO12" i="1" s="1"/>
  <c r="J32" i="1"/>
  <c r="K32" i="1"/>
  <c r="BN13" i="1" s="1"/>
  <c r="L32" i="1"/>
  <c r="M32" i="1"/>
  <c r="BQ13" i="1" s="1"/>
  <c r="N32" i="1"/>
  <c r="O32" i="1"/>
  <c r="BT13" i="1" s="1"/>
  <c r="V32" i="1"/>
  <c r="W32" i="1"/>
  <c r="CF13" i="1" s="1"/>
  <c r="X32" i="1"/>
  <c r="Y32" i="1"/>
  <c r="CI13" i="1" s="1"/>
  <c r="Z32" i="1"/>
  <c r="AA32" i="1"/>
  <c r="CL13" i="1" s="1"/>
  <c r="H33" i="1"/>
  <c r="I33" i="1"/>
  <c r="BK14" i="1" s="1"/>
  <c r="J33" i="1"/>
  <c r="K33" i="1"/>
  <c r="BN14" i="1" s="1"/>
  <c r="L33" i="1"/>
  <c r="M33" i="1"/>
  <c r="BQ14" i="1" s="1"/>
  <c r="V33" i="1"/>
  <c r="W33" i="1"/>
  <c r="CF14" i="1" s="1"/>
  <c r="X33" i="1"/>
  <c r="Y33" i="1"/>
  <c r="CI14" i="1" s="1"/>
  <c r="H34" i="1"/>
  <c r="I34" i="1"/>
  <c r="BK15" i="1" s="1"/>
  <c r="J34" i="1"/>
  <c r="K34" i="1"/>
  <c r="BN15" i="1" s="1"/>
  <c r="T34" i="1"/>
  <c r="U34" i="1"/>
  <c r="CC15" i="1" s="1"/>
  <c r="V34" i="1"/>
  <c r="W34" i="1"/>
  <c r="CF15" i="1" s="1"/>
  <c r="F35" i="1"/>
  <c r="G35" i="1"/>
  <c r="BH16" i="1" s="1"/>
  <c r="H35" i="1"/>
  <c r="I35" i="1"/>
  <c r="BK16" i="1" s="1"/>
  <c r="T35" i="1"/>
  <c r="U35" i="1"/>
  <c r="CC16" i="1" s="1"/>
  <c r="F36" i="1"/>
  <c r="G36" i="1"/>
  <c r="BH17" i="1" s="1"/>
  <c r="R36" i="1"/>
  <c r="S36" i="1"/>
  <c r="BZ17" i="1" s="1"/>
  <c r="D26" i="1"/>
  <c r="E26" i="1"/>
  <c r="BE7" i="1" s="1"/>
  <c r="D27" i="1"/>
  <c r="E27" i="1"/>
  <c r="BE8" i="1" s="1"/>
  <c r="D28" i="1"/>
  <c r="E28" i="1"/>
  <c r="BE9" i="1" s="1"/>
  <c r="D29" i="1"/>
  <c r="E29" i="1"/>
  <c r="BE10" i="1" s="1"/>
  <c r="D30" i="1"/>
  <c r="E30" i="1"/>
  <c r="BE11" i="1" s="1"/>
  <c r="D37" i="1"/>
  <c r="E37" i="1"/>
  <c r="BE18" i="1" s="1"/>
  <c r="E25" i="1"/>
  <c r="BE6" i="1" s="1"/>
  <c r="F21" i="35"/>
  <c r="G21" i="35"/>
  <c r="H21" i="35"/>
  <c r="I21" i="35"/>
  <c r="BK6" i="35" s="1"/>
  <c r="J21" i="35"/>
  <c r="K21" i="35"/>
  <c r="BN6" i="35" s="1"/>
  <c r="L21" i="35"/>
  <c r="M21" i="35"/>
  <c r="BQ6" i="35" s="1"/>
  <c r="N21" i="35"/>
  <c r="O21" i="35"/>
  <c r="BT6" i="35" s="1"/>
  <c r="P21" i="35"/>
  <c r="Q21" i="35"/>
  <c r="BW6" i="35" s="1"/>
  <c r="R21" i="35"/>
  <c r="S21" i="35"/>
  <c r="BZ6" i="35" s="1"/>
  <c r="T21" i="35"/>
  <c r="U21" i="35"/>
  <c r="CC6" i="35" s="1"/>
  <c r="V21" i="35"/>
  <c r="W21" i="35"/>
  <c r="CF6" i="35" s="1"/>
  <c r="X21" i="35"/>
  <c r="Y21" i="35"/>
  <c r="CI6" i="35" s="1"/>
  <c r="F22" i="35"/>
  <c r="G22" i="35"/>
  <c r="BH7" i="35" s="1"/>
  <c r="H22" i="35"/>
  <c r="I22" i="35"/>
  <c r="BK7" i="35" s="1"/>
  <c r="J22" i="35"/>
  <c r="K22" i="35"/>
  <c r="BN7" i="35" s="1"/>
  <c r="N22" i="35"/>
  <c r="O22" i="35"/>
  <c r="BT7" i="35" s="1"/>
  <c r="P22" i="35"/>
  <c r="Q22" i="35"/>
  <c r="BW7" i="35" s="1"/>
  <c r="R22" i="35"/>
  <c r="S22" i="35"/>
  <c r="BZ7" i="35" s="1"/>
  <c r="T22" i="35"/>
  <c r="U22" i="35"/>
  <c r="CC7" i="35" s="1"/>
  <c r="V22" i="35"/>
  <c r="W22" i="35"/>
  <c r="CF7" i="35" s="1"/>
  <c r="X22" i="35"/>
  <c r="Y22" i="35"/>
  <c r="CI7" i="35" s="1"/>
  <c r="F23" i="35"/>
  <c r="G23" i="35"/>
  <c r="BH8" i="35" s="1"/>
  <c r="H23" i="35"/>
  <c r="I23" i="35"/>
  <c r="BK8" i="35" s="1"/>
  <c r="L23" i="35"/>
  <c r="M23" i="35"/>
  <c r="BQ8" i="35" s="1"/>
  <c r="N23" i="35"/>
  <c r="O23" i="35"/>
  <c r="BT8" i="35" s="1"/>
  <c r="P23" i="35"/>
  <c r="Q23" i="35"/>
  <c r="BW8" i="35" s="1"/>
  <c r="R23" i="35"/>
  <c r="S23" i="35"/>
  <c r="BZ8" i="35" s="1"/>
  <c r="T23" i="35"/>
  <c r="U23" i="35"/>
  <c r="CC8" i="35" s="1"/>
  <c r="X23" i="35"/>
  <c r="Y23" i="35"/>
  <c r="CI8" i="35" s="1"/>
  <c r="F24" i="35"/>
  <c r="G24" i="35"/>
  <c r="BH9" i="35" s="1"/>
  <c r="L24" i="35"/>
  <c r="M24" i="35"/>
  <c r="BQ9" i="35" s="1"/>
  <c r="N24" i="35"/>
  <c r="O24" i="35"/>
  <c r="BT9" i="35" s="1"/>
  <c r="P24" i="35"/>
  <c r="Q24" i="35"/>
  <c r="BW9" i="35" s="1"/>
  <c r="R24" i="35"/>
  <c r="S24" i="35"/>
  <c r="BZ9" i="35" s="1"/>
  <c r="V24" i="35"/>
  <c r="W24" i="35"/>
  <c r="CF9" i="35" s="1"/>
  <c r="X24" i="35"/>
  <c r="Y24" i="35"/>
  <c r="CI9" i="35" s="1"/>
  <c r="J25" i="35"/>
  <c r="K25" i="35"/>
  <c r="BN10" i="35" s="1"/>
  <c r="L25" i="35"/>
  <c r="M25" i="35"/>
  <c r="BQ10" i="35" s="1"/>
  <c r="N25" i="35"/>
  <c r="O25" i="35"/>
  <c r="BT10" i="35" s="1"/>
  <c r="P25" i="35"/>
  <c r="Q25" i="35"/>
  <c r="BW10" i="35" s="1"/>
  <c r="V25" i="35"/>
  <c r="W25" i="35"/>
  <c r="CF10" i="35" s="1"/>
  <c r="X25" i="35"/>
  <c r="Y25" i="35"/>
  <c r="CI10" i="35" s="1"/>
  <c r="J26" i="35"/>
  <c r="K26" i="35"/>
  <c r="BN11" i="35" s="1"/>
  <c r="L26" i="35"/>
  <c r="M26" i="35"/>
  <c r="BQ11" i="35" s="1"/>
  <c r="N26" i="35"/>
  <c r="O26" i="35"/>
  <c r="BT11" i="35" s="1"/>
  <c r="T26" i="35"/>
  <c r="U26" i="35"/>
  <c r="CC11" i="35" s="1"/>
  <c r="V26" i="35"/>
  <c r="W26" i="35"/>
  <c r="CF11" i="35" s="1"/>
  <c r="X26" i="35"/>
  <c r="Y26" i="35"/>
  <c r="CI11" i="35" s="1"/>
  <c r="H27" i="35"/>
  <c r="I27" i="35"/>
  <c r="BK12" i="35" s="1"/>
  <c r="J27" i="35"/>
  <c r="K27" i="35"/>
  <c r="BN12" i="35" s="1"/>
  <c r="L27" i="35"/>
  <c r="M27" i="35"/>
  <c r="BQ12" i="35" s="1"/>
  <c r="T27" i="35"/>
  <c r="U27" i="35"/>
  <c r="CC12" i="35" s="1"/>
  <c r="V27" i="35"/>
  <c r="W27" i="35"/>
  <c r="CF12" i="35" s="1"/>
  <c r="H28" i="35"/>
  <c r="I28" i="35"/>
  <c r="BK13" i="35" s="1"/>
  <c r="J28" i="35"/>
  <c r="K28" i="35"/>
  <c r="BN13" i="35" s="1"/>
  <c r="R28" i="35"/>
  <c r="S28" i="35"/>
  <c r="BZ13" i="35" s="1"/>
  <c r="T28" i="35"/>
  <c r="U28" i="35"/>
  <c r="CC13" i="35" s="1"/>
  <c r="F29" i="35"/>
  <c r="G29" i="35"/>
  <c r="BH14" i="35" s="1"/>
  <c r="H29" i="35"/>
  <c r="I29" i="35"/>
  <c r="BK14" i="35" s="1"/>
  <c r="R29" i="35"/>
  <c r="S29" i="35"/>
  <c r="BZ14" i="35" s="1"/>
  <c r="F30" i="35"/>
  <c r="G30" i="35"/>
  <c r="BH15" i="35" s="1"/>
  <c r="P30" i="35"/>
  <c r="Q30" i="35"/>
  <c r="BW15" i="35" s="1"/>
  <c r="D22" i="35"/>
  <c r="E22" i="35"/>
  <c r="D23" i="35"/>
  <c r="E23" i="35"/>
  <c r="BE8" i="35" s="1"/>
  <c r="D24" i="35"/>
  <c r="E24" i="35"/>
  <c r="BE9" i="35" s="1"/>
  <c r="D25" i="35"/>
  <c r="E25" i="35"/>
  <c r="BE10" i="35" s="1"/>
  <c r="D31" i="35"/>
  <c r="E31" i="35"/>
  <c r="BE16" i="35" s="1"/>
  <c r="E21" i="35"/>
  <c r="BE6" i="35" s="1"/>
  <c r="D21" i="35"/>
  <c r="AA17" i="36"/>
  <c r="Z17" i="36"/>
  <c r="Y17" i="36"/>
  <c r="X17" i="36"/>
  <c r="W17" i="36"/>
  <c r="V17" i="36"/>
  <c r="U17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E17" i="36"/>
  <c r="D17" i="36"/>
  <c r="AA16" i="36"/>
  <c r="Z16" i="36"/>
  <c r="Z31" i="36" s="1"/>
  <c r="Y16" i="36"/>
  <c r="X16" i="36"/>
  <c r="W16" i="36"/>
  <c r="V16" i="36"/>
  <c r="U16" i="36"/>
  <c r="T16" i="36"/>
  <c r="Q16" i="36"/>
  <c r="P16" i="36"/>
  <c r="O16" i="36"/>
  <c r="N16" i="36"/>
  <c r="M16" i="36"/>
  <c r="L16" i="36"/>
  <c r="K16" i="36"/>
  <c r="J16" i="36"/>
  <c r="I16" i="36"/>
  <c r="H16" i="36"/>
  <c r="E16" i="36"/>
  <c r="D16" i="36"/>
  <c r="AA15" i="36"/>
  <c r="Z15" i="36"/>
  <c r="Y15" i="36"/>
  <c r="X15" i="36"/>
  <c r="W15" i="36"/>
  <c r="V15" i="36"/>
  <c r="S15" i="36"/>
  <c r="R15" i="36"/>
  <c r="Q15" i="36"/>
  <c r="P15" i="36"/>
  <c r="O15" i="36"/>
  <c r="N15" i="36"/>
  <c r="M15" i="36"/>
  <c r="L15" i="36"/>
  <c r="G15" i="36"/>
  <c r="F15" i="36"/>
  <c r="E15" i="36"/>
  <c r="D15" i="36"/>
  <c r="D30" i="36" s="1"/>
  <c r="AA14" i="36"/>
  <c r="Z14" i="36"/>
  <c r="Y14" i="36"/>
  <c r="X14" i="36"/>
  <c r="S14" i="36"/>
  <c r="R14" i="36"/>
  <c r="Q14" i="36"/>
  <c r="P14" i="36"/>
  <c r="O14" i="36"/>
  <c r="N14" i="36"/>
  <c r="M14" i="36"/>
  <c r="L14" i="36"/>
  <c r="G14" i="36"/>
  <c r="F14" i="36"/>
  <c r="E14" i="36"/>
  <c r="D14" i="36"/>
  <c r="D29" i="36" s="1"/>
  <c r="AA13" i="36"/>
  <c r="Z13" i="36"/>
  <c r="U13" i="36"/>
  <c r="T13" i="36"/>
  <c r="S13" i="36"/>
  <c r="R13" i="36"/>
  <c r="Q13" i="36"/>
  <c r="P13" i="36"/>
  <c r="I13" i="36"/>
  <c r="H13" i="36"/>
  <c r="G13" i="36"/>
  <c r="F13" i="36"/>
  <c r="E13" i="36"/>
  <c r="D13" i="36"/>
  <c r="U12" i="36"/>
  <c r="T12" i="36"/>
  <c r="S12" i="36"/>
  <c r="R12" i="36"/>
  <c r="Q12" i="36"/>
  <c r="P12" i="36"/>
  <c r="I12" i="36"/>
  <c r="H12" i="36"/>
  <c r="G12" i="36"/>
  <c r="F12" i="36"/>
  <c r="E12" i="36"/>
  <c r="D12" i="36"/>
  <c r="W11" i="36"/>
  <c r="V11" i="36"/>
  <c r="U11" i="36"/>
  <c r="T11" i="36"/>
  <c r="K11" i="36"/>
  <c r="J11" i="36"/>
  <c r="I11" i="36"/>
  <c r="H11" i="36"/>
  <c r="G11" i="36"/>
  <c r="G19" i="36" s="1"/>
  <c r="F11" i="36"/>
  <c r="W10" i="36"/>
  <c r="V10" i="36"/>
  <c r="U10" i="36"/>
  <c r="T10" i="36"/>
  <c r="K10" i="36"/>
  <c r="J10" i="36"/>
  <c r="I10" i="36"/>
  <c r="H10" i="36"/>
  <c r="Y9" i="36"/>
  <c r="X9" i="36"/>
  <c r="M9" i="36"/>
  <c r="L9" i="36"/>
  <c r="L19" i="36" s="1"/>
  <c r="K9" i="36"/>
  <c r="J9" i="36"/>
  <c r="Y8" i="36"/>
  <c r="X8" i="36"/>
  <c r="AG8" i="36" s="1"/>
  <c r="M8" i="36"/>
  <c r="L8" i="36"/>
  <c r="O7" i="36"/>
  <c r="N7" i="36"/>
  <c r="AH6" i="36"/>
  <c r="AG6" i="36"/>
  <c r="Y50" i="35"/>
  <c r="X50" i="35"/>
  <c r="V50" i="35"/>
  <c r="U50" i="35"/>
  <c r="T50" i="35"/>
  <c r="R50" i="35"/>
  <c r="Q50" i="35"/>
  <c r="P50" i="35"/>
  <c r="O50" i="35"/>
  <c r="N50" i="35"/>
  <c r="M50" i="35"/>
  <c r="L50" i="35"/>
  <c r="K50" i="35"/>
  <c r="J50" i="35"/>
  <c r="I50" i="35"/>
  <c r="H50" i="35"/>
  <c r="G50" i="35"/>
  <c r="F50" i="35"/>
  <c r="Y49" i="35"/>
  <c r="X49" i="35"/>
  <c r="W49" i="35"/>
  <c r="V49" i="35"/>
  <c r="U49" i="35"/>
  <c r="T49" i="35"/>
  <c r="S49" i="35"/>
  <c r="R49" i="35"/>
  <c r="O49" i="35"/>
  <c r="N49" i="35"/>
  <c r="M49" i="35"/>
  <c r="L49" i="35"/>
  <c r="K49" i="35"/>
  <c r="J49" i="35"/>
  <c r="I49" i="35"/>
  <c r="H49" i="35"/>
  <c r="E49" i="35"/>
  <c r="D49" i="35"/>
  <c r="Y48" i="35"/>
  <c r="X48" i="35"/>
  <c r="W48" i="35"/>
  <c r="V48" i="35"/>
  <c r="U48" i="35"/>
  <c r="T48" i="35"/>
  <c r="Q48" i="35"/>
  <c r="P48" i="35"/>
  <c r="O48" i="35"/>
  <c r="N48" i="35"/>
  <c r="M48" i="35"/>
  <c r="L48" i="35"/>
  <c r="K48" i="35"/>
  <c r="J48" i="35"/>
  <c r="E48" i="35"/>
  <c r="D48" i="35"/>
  <c r="Y47" i="35"/>
  <c r="X47" i="35"/>
  <c r="W47" i="35"/>
  <c r="V47" i="35"/>
  <c r="Q47" i="35"/>
  <c r="P47" i="35"/>
  <c r="O47" i="35"/>
  <c r="N47" i="35"/>
  <c r="M47" i="35"/>
  <c r="L47" i="35"/>
  <c r="G47" i="35"/>
  <c r="F47" i="35"/>
  <c r="E47" i="35"/>
  <c r="D47" i="35"/>
  <c r="Y46" i="35"/>
  <c r="X46" i="35"/>
  <c r="S46" i="35"/>
  <c r="R46" i="35"/>
  <c r="Q46" i="35"/>
  <c r="P46" i="35"/>
  <c r="O46" i="35"/>
  <c r="N46" i="35"/>
  <c r="G46" i="35"/>
  <c r="F46" i="35"/>
  <c r="E46" i="35"/>
  <c r="D46" i="35"/>
  <c r="S45" i="35"/>
  <c r="R45" i="35"/>
  <c r="Q45" i="35"/>
  <c r="P45" i="35"/>
  <c r="I45" i="35"/>
  <c r="H45" i="35"/>
  <c r="G45" i="35"/>
  <c r="F45" i="35"/>
  <c r="E45" i="35"/>
  <c r="D45" i="35"/>
  <c r="U44" i="35"/>
  <c r="T44" i="35"/>
  <c r="S44" i="35"/>
  <c r="R44" i="35"/>
  <c r="I44" i="35"/>
  <c r="H44" i="35"/>
  <c r="G44" i="35"/>
  <c r="F44" i="35"/>
  <c r="U43" i="35"/>
  <c r="T43" i="35"/>
  <c r="K43" i="35"/>
  <c r="J43" i="35"/>
  <c r="I43" i="35"/>
  <c r="H43" i="35"/>
  <c r="V42" i="35"/>
  <c r="K42" i="35"/>
  <c r="J42" i="35"/>
  <c r="M41" i="35"/>
  <c r="L41" i="35"/>
  <c r="Y16" i="35"/>
  <c r="X16" i="35"/>
  <c r="W16" i="35"/>
  <c r="V31" i="35" s="1"/>
  <c r="V16" i="35"/>
  <c r="U16" i="35"/>
  <c r="T16" i="35"/>
  <c r="S16" i="35"/>
  <c r="R16" i="35"/>
  <c r="Q16" i="35"/>
  <c r="P16" i="35"/>
  <c r="O16" i="35"/>
  <c r="N16" i="35"/>
  <c r="M16" i="35"/>
  <c r="L16" i="35"/>
  <c r="AC16" i="35" s="1"/>
  <c r="K16" i="35"/>
  <c r="J16" i="35"/>
  <c r="I16" i="35"/>
  <c r="H16" i="35"/>
  <c r="G16" i="35"/>
  <c r="F16" i="35"/>
  <c r="Y15" i="35"/>
  <c r="X15" i="35"/>
  <c r="W15" i="35"/>
  <c r="V15" i="35"/>
  <c r="U15" i="35"/>
  <c r="T15" i="35"/>
  <c r="T18" i="35" s="1"/>
  <c r="S15" i="35"/>
  <c r="R30" i="35" s="1"/>
  <c r="R15" i="35"/>
  <c r="O15" i="35"/>
  <c r="N15" i="35"/>
  <c r="M15" i="35"/>
  <c r="M30" i="35" s="1"/>
  <c r="BQ15" i="35" s="1"/>
  <c r="L15" i="35"/>
  <c r="K15" i="35"/>
  <c r="J15" i="35"/>
  <c r="I15" i="35"/>
  <c r="H15" i="35"/>
  <c r="E15" i="35"/>
  <c r="D15" i="35"/>
  <c r="Y14" i="35"/>
  <c r="Y29" i="35" s="1"/>
  <c r="CI14" i="35" s="1"/>
  <c r="X14" i="35"/>
  <c r="W14" i="35"/>
  <c r="V14" i="35"/>
  <c r="U14" i="35"/>
  <c r="T14" i="35"/>
  <c r="Q14" i="35"/>
  <c r="P14" i="35"/>
  <c r="O14" i="35"/>
  <c r="N14" i="35"/>
  <c r="M14" i="35"/>
  <c r="L14" i="35"/>
  <c r="L29" i="35" s="1"/>
  <c r="K14" i="35"/>
  <c r="J29" i="35" s="1"/>
  <c r="J14" i="35"/>
  <c r="E14" i="35"/>
  <c r="D14" i="35"/>
  <c r="Y13" i="35"/>
  <c r="X13" i="35"/>
  <c r="W13" i="35"/>
  <c r="V13" i="35"/>
  <c r="Q13" i="35"/>
  <c r="P13" i="35"/>
  <c r="O13" i="35"/>
  <c r="N13" i="35"/>
  <c r="N28" i="35" s="1"/>
  <c r="M13" i="35"/>
  <c r="L28" i="35" s="1"/>
  <c r="L13" i="35"/>
  <c r="G13" i="35"/>
  <c r="F13" i="35"/>
  <c r="E13" i="35"/>
  <c r="D13" i="35"/>
  <c r="Y12" i="35"/>
  <c r="X12" i="35"/>
  <c r="S12" i="35"/>
  <c r="R12" i="35"/>
  <c r="Q12" i="35"/>
  <c r="P12" i="35"/>
  <c r="P27" i="35" s="1"/>
  <c r="O12" i="35"/>
  <c r="N12" i="35"/>
  <c r="G12" i="35"/>
  <c r="F12" i="35"/>
  <c r="E12" i="35"/>
  <c r="D12" i="35"/>
  <c r="S11" i="35"/>
  <c r="R11" i="35"/>
  <c r="Q11" i="35"/>
  <c r="P11" i="35"/>
  <c r="I11" i="35"/>
  <c r="H11" i="35"/>
  <c r="H26" i="35" s="1"/>
  <c r="G11" i="35"/>
  <c r="F26" i="35" s="1"/>
  <c r="F11" i="35"/>
  <c r="E11" i="35"/>
  <c r="D11" i="35"/>
  <c r="U10" i="35"/>
  <c r="T10" i="35"/>
  <c r="S10" i="35"/>
  <c r="R10" i="35"/>
  <c r="I10" i="35"/>
  <c r="H10" i="35"/>
  <c r="G10" i="35"/>
  <c r="F10" i="35"/>
  <c r="F18" i="35" s="1"/>
  <c r="U9" i="35"/>
  <c r="T24" i="35" s="1"/>
  <c r="T9" i="35"/>
  <c r="K9" i="35"/>
  <c r="J9" i="35"/>
  <c r="I9" i="35"/>
  <c r="H9" i="35"/>
  <c r="W8" i="35"/>
  <c r="V8" i="35"/>
  <c r="K8" i="35"/>
  <c r="J8" i="35"/>
  <c r="M7" i="35"/>
  <c r="AD7" i="35" s="1"/>
  <c r="L7" i="35"/>
  <c r="L18" i="35" s="1"/>
  <c r="AD6" i="35"/>
  <c r="AC6" i="35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E15" i="34"/>
  <c r="D15" i="34"/>
  <c r="W14" i="34"/>
  <c r="V14" i="34"/>
  <c r="V29" i="34" s="1"/>
  <c r="U14" i="34"/>
  <c r="T14" i="34"/>
  <c r="S14" i="34"/>
  <c r="R14" i="34"/>
  <c r="O14" i="34"/>
  <c r="N14" i="34"/>
  <c r="M14" i="34"/>
  <c r="L14" i="34"/>
  <c r="L29" i="34" s="1"/>
  <c r="K14" i="34"/>
  <c r="J14" i="34"/>
  <c r="I14" i="34"/>
  <c r="H14" i="34"/>
  <c r="E14" i="34"/>
  <c r="D14" i="34"/>
  <c r="W13" i="34"/>
  <c r="W17" i="34" s="1"/>
  <c r="V13" i="34"/>
  <c r="U13" i="34"/>
  <c r="T13" i="34"/>
  <c r="Q13" i="34"/>
  <c r="P13" i="34"/>
  <c r="O13" i="34"/>
  <c r="N13" i="34"/>
  <c r="M13" i="34"/>
  <c r="L13" i="34"/>
  <c r="L28" i="34" s="1"/>
  <c r="G13" i="34"/>
  <c r="F13" i="34"/>
  <c r="E13" i="34"/>
  <c r="E28" i="34" s="1"/>
  <c r="BE13" i="34" s="1"/>
  <c r="D13" i="34"/>
  <c r="W12" i="34"/>
  <c r="V12" i="34"/>
  <c r="Q12" i="34"/>
  <c r="P12" i="34"/>
  <c r="O12" i="34"/>
  <c r="N12" i="34"/>
  <c r="M12" i="34"/>
  <c r="L12" i="34"/>
  <c r="G12" i="34"/>
  <c r="F12" i="34"/>
  <c r="E12" i="34"/>
  <c r="D12" i="34"/>
  <c r="S11" i="34"/>
  <c r="R11" i="34"/>
  <c r="Q11" i="34"/>
  <c r="P11" i="34"/>
  <c r="I11" i="34"/>
  <c r="H11" i="34"/>
  <c r="G11" i="34"/>
  <c r="F11" i="34"/>
  <c r="F26" i="34" s="1"/>
  <c r="E11" i="34"/>
  <c r="D11" i="34"/>
  <c r="S10" i="34"/>
  <c r="S17" i="34" s="1"/>
  <c r="R10" i="34"/>
  <c r="Q10" i="34"/>
  <c r="P10" i="34"/>
  <c r="I10" i="34"/>
  <c r="H10" i="34"/>
  <c r="G10" i="34"/>
  <c r="F10" i="34"/>
  <c r="U9" i="34"/>
  <c r="T9" i="34"/>
  <c r="K9" i="34"/>
  <c r="J9" i="34"/>
  <c r="I9" i="34"/>
  <c r="AD9" i="34" s="1"/>
  <c r="H9" i="34"/>
  <c r="U8" i="34"/>
  <c r="T8" i="34"/>
  <c r="K8" i="34"/>
  <c r="J8" i="34"/>
  <c r="AC8" i="34" s="1"/>
  <c r="M7" i="34"/>
  <c r="AD7" i="34" s="1"/>
  <c r="L7" i="34"/>
  <c r="AD6" i="34"/>
  <c r="AC6" i="34"/>
  <c r="U14" i="33"/>
  <c r="T14" i="33"/>
  <c r="S14" i="33"/>
  <c r="R14" i="33"/>
  <c r="Q14" i="33"/>
  <c r="P14" i="33"/>
  <c r="O14" i="33"/>
  <c r="N14" i="33"/>
  <c r="M14" i="33"/>
  <c r="L14" i="33"/>
  <c r="K14" i="33"/>
  <c r="J14" i="33"/>
  <c r="I14" i="33"/>
  <c r="H14" i="33"/>
  <c r="G14" i="33"/>
  <c r="F14" i="33"/>
  <c r="U13" i="33"/>
  <c r="T13" i="33"/>
  <c r="S13" i="33"/>
  <c r="R13" i="33"/>
  <c r="Q13" i="33"/>
  <c r="P13" i="33"/>
  <c r="M13" i="33"/>
  <c r="L13" i="33"/>
  <c r="K13" i="33"/>
  <c r="J13" i="33"/>
  <c r="I13" i="33"/>
  <c r="H13" i="33"/>
  <c r="E13" i="33"/>
  <c r="D13" i="33"/>
  <c r="U12" i="33"/>
  <c r="T12" i="33"/>
  <c r="S12" i="33"/>
  <c r="R12" i="33"/>
  <c r="O12" i="33"/>
  <c r="N12" i="33"/>
  <c r="M12" i="33"/>
  <c r="L12" i="33"/>
  <c r="K12" i="33"/>
  <c r="J12" i="33"/>
  <c r="E12" i="33"/>
  <c r="D12" i="33"/>
  <c r="U11" i="33"/>
  <c r="T11" i="33"/>
  <c r="O11" i="33"/>
  <c r="N11" i="33"/>
  <c r="M11" i="33"/>
  <c r="L11" i="33"/>
  <c r="G11" i="33"/>
  <c r="F11" i="33"/>
  <c r="E11" i="33"/>
  <c r="D11" i="33"/>
  <c r="Q10" i="33"/>
  <c r="P10" i="33"/>
  <c r="O10" i="33"/>
  <c r="N10" i="33"/>
  <c r="N25" i="33" s="1"/>
  <c r="G10" i="33"/>
  <c r="F10" i="33"/>
  <c r="E10" i="33"/>
  <c r="D10" i="33"/>
  <c r="Q9" i="33"/>
  <c r="P9" i="33"/>
  <c r="I9" i="33"/>
  <c r="H9" i="33"/>
  <c r="G9" i="33"/>
  <c r="F9" i="33"/>
  <c r="S8" i="33"/>
  <c r="R8" i="33"/>
  <c r="I8" i="33"/>
  <c r="Z8" i="33" s="1"/>
  <c r="H8" i="33"/>
  <c r="K7" i="33"/>
  <c r="Z7" i="33" s="1"/>
  <c r="J7" i="33"/>
  <c r="Y7" i="33" s="1"/>
  <c r="Z6" i="33"/>
  <c r="Y6" i="33"/>
  <c r="S13" i="32"/>
  <c r="R13" i="32"/>
  <c r="Q13" i="32"/>
  <c r="P13" i="32"/>
  <c r="O13" i="32"/>
  <c r="N13" i="32"/>
  <c r="M13" i="32"/>
  <c r="L13" i="32"/>
  <c r="K13" i="32"/>
  <c r="J13" i="32"/>
  <c r="I13" i="32"/>
  <c r="H13" i="32"/>
  <c r="E13" i="32"/>
  <c r="D13" i="32"/>
  <c r="S12" i="32"/>
  <c r="R12" i="32"/>
  <c r="Q12" i="32"/>
  <c r="P12" i="32"/>
  <c r="M12" i="32"/>
  <c r="L12" i="32"/>
  <c r="K12" i="32"/>
  <c r="J12" i="32"/>
  <c r="J15" i="32" s="1"/>
  <c r="I12" i="32"/>
  <c r="H12" i="32"/>
  <c r="E12" i="32"/>
  <c r="D12" i="32"/>
  <c r="S11" i="32"/>
  <c r="R11" i="32"/>
  <c r="O11" i="32"/>
  <c r="N11" i="32"/>
  <c r="M11" i="32"/>
  <c r="L11" i="32"/>
  <c r="G11" i="32"/>
  <c r="F11" i="32"/>
  <c r="E11" i="32"/>
  <c r="D11" i="32"/>
  <c r="O10" i="32"/>
  <c r="N10" i="32"/>
  <c r="M10" i="32"/>
  <c r="L10" i="32"/>
  <c r="L15" i="32" s="1"/>
  <c r="G10" i="32"/>
  <c r="F10" i="32"/>
  <c r="E10" i="32"/>
  <c r="D10" i="32"/>
  <c r="Q9" i="32"/>
  <c r="P9" i="32"/>
  <c r="I9" i="32"/>
  <c r="H9" i="32"/>
  <c r="G9" i="32"/>
  <c r="F9" i="32"/>
  <c r="Q8" i="32"/>
  <c r="P8" i="32"/>
  <c r="I8" i="32"/>
  <c r="H8" i="32"/>
  <c r="X7" i="32"/>
  <c r="W7" i="32"/>
  <c r="X6" i="32"/>
  <c r="W6" i="32"/>
  <c r="E23" i="31"/>
  <c r="BE12" i="31" s="1"/>
  <c r="D23" i="31"/>
  <c r="M22" i="31"/>
  <c r="BQ11" i="31" s="1"/>
  <c r="L22" i="31"/>
  <c r="G22" i="31"/>
  <c r="BH11" i="31" s="1"/>
  <c r="F22" i="31"/>
  <c r="O21" i="31"/>
  <c r="BT10" i="31" s="1"/>
  <c r="N21" i="31"/>
  <c r="I21" i="31"/>
  <c r="BK10" i="31" s="1"/>
  <c r="H21" i="31"/>
  <c r="G21" i="31"/>
  <c r="BH10" i="31" s="1"/>
  <c r="F21" i="31"/>
  <c r="Q20" i="31"/>
  <c r="BW9" i="31" s="1"/>
  <c r="P20" i="31"/>
  <c r="O20" i="31"/>
  <c r="BT9" i="31" s="1"/>
  <c r="N20" i="31"/>
  <c r="K20" i="31"/>
  <c r="BN9" i="31" s="1"/>
  <c r="J20" i="31"/>
  <c r="I20" i="31"/>
  <c r="BK9" i="31" s="1"/>
  <c r="H20" i="31"/>
  <c r="Q19" i="31"/>
  <c r="BW8" i="31" s="1"/>
  <c r="P19" i="31"/>
  <c r="M19" i="31"/>
  <c r="BQ8" i="31" s="1"/>
  <c r="L19" i="31"/>
  <c r="K19" i="31"/>
  <c r="BN8" i="31" s="1"/>
  <c r="J19" i="31"/>
  <c r="I19" i="31"/>
  <c r="BK8" i="31" s="1"/>
  <c r="H19" i="31"/>
  <c r="E19" i="31"/>
  <c r="BE8" i="31" s="1"/>
  <c r="D19" i="31"/>
  <c r="Q18" i="31"/>
  <c r="BW7" i="31" s="1"/>
  <c r="P18" i="31"/>
  <c r="O18" i="31"/>
  <c r="BT7" i="31" s="1"/>
  <c r="N18" i="31"/>
  <c r="M18" i="31"/>
  <c r="BQ7" i="31" s="1"/>
  <c r="L18" i="31"/>
  <c r="K18" i="31"/>
  <c r="BN7" i="31" s="1"/>
  <c r="J18" i="31"/>
  <c r="G18" i="31"/>
  <c r="BH7" i="31" s="1"/>
  <c r="F18" i="31"/>
  <c r="E18" i="31"/>
  <c r="BE7" i="31" s="1"/>
  <c r="D18" i="31"/>
  <c r="Q17" i="31"/>
  <c r="BW6" i="31" s="1"/>
  <c r="P17" i="31"/>
  <c r="O17" i="31"/>
  <c r="BT6" i="31" s="1"/>
  <c r="N17" i="31"/>
  <c r="M17" i="31"/>
  <c r="BQ6" i="31" s="1"/>
  <c r="L17" i="31"/>
  <c r="K17" i="31"/>
  <c r="BN6" i="31" s="1"/>
  <c r="J17" i="31"/>
  <c r="I17" i="31"/>
  <c r="BK6" i="31" s="1"/>
  <c r="H17" i="31"/>
  <c r="G17" i="31"/>
  <c r="BH6" i="31" s="1"/>
  <c r="F17" i="31"/>
  <c r="E17" i="31"/>
  <c r="BE6" i="31" s="1"/>
  <c r="Q12" i="31"/>
  <c r="P12" i="31"/>
  <c r="O12" i="31"/>
  <c r="N12" i="31"/>
  <c r="M12" i="31"/>
  <c r="L12" i="31"/>
  <c r="K12" i="31"/>
  <c r="J12" i="31"/>
  <c r="I12" i="31"/>
  <c r="H12" i="31"/>
  <c r="G12" i="31"/>
  <c r="F12" i="31"/>
  <c r="Q11" i="31"/>
  <c r="P11" i="31"/>
  <c r="P14" i="31" s="1"/>
  <c r="O11" i="31"/>
  <c r="N11" i="31"/>
  <c r="K11" i="31"/>
  <c r="J11" i="31"/>
  <c r="I11" i="31"/>
  <c r="H11" i="31"/>
  <c r="E11" i="31"/>
  <c r="D11" i="31"/>
  <c r="Q10" i="31"/>
  <c r="P10" i="31"/>
  <c r="M10" i="31"/>
  <c r="L10" i="31"/>
  <c r="K10" i="31"/>
  <c r="J10" i="31"/>
  <c r="E10" i="31"/>
  <c r="D10" i="31"/>
  <c r="M9" i="31"/>
  <c r="L9" i="31"/>
  <c r="G9" i="31"/>
  <c r="F9" i="31"/>
  <c r="E9" i="31"/>
  <c r="D9" i="31"/>
  <c r="O8" i="31"/>
  <c r="N8" i="31"/>
  <c r="G8" i="31"/>
  <c r="F8" i="31"/>
  <c r="U7" i="31"/>
  <c r="V6" i="31"/>
  <c r="U6" i="31"/>
  <c r="AB13" i="1"/>
  <c r="AB32" i="1" s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AC57" i="1"/>
  <c r="AB57" i="1"/>
  <c r="AA57" i="1"/>
  <c r="Z57" i="1"/>
  <c r="Y57" i="1"/>
  <c r="X57" i="1"/>
  <c r="W57" i="1"/>
  <c r="V57" i="1"/>
  <c r="U57" i="1"/>
  <c r="T57" i="1"/>
  <c r="Q57" i="1"/>
  <c r="P57" i="1"/>
  <c r="O57" i="1"/>
  <c r="N57" i="1"/>
  <c r="M57" i="1"/>
  <c r="L57" i="1"/>
  <c r="K57" i="1"/>
  <c r="J57" i="1"/>
  <c r="I57" i="1"/>
  <c r="H57" i="1"/>
  <c r="E57" i="1"/>
  <c r="D57" i="1"/>
  <c r="AC56" i="1"/>
  <c r="AB56" i="1"/>
  <c r="AA56" i="1"/>
  <c r="Z56" i="1"/>
  <c r="Y56" i="1"/>
  <c r="X56" i="1"/>
  <c r="W56" i="1"/>
  <c r="V56" i="1"/>
  <c r="S56" i="1"/>
  <c r="R56" i="1"/>
  <c r="Q56" i="1"/>
  <c r="P56" i="1"/>
  <c r="O56" i="1"/>
  <c r="N56" i="1"/>
  <c r="M56" i="1"/>
  <c r="L56" i="1"/>
  <c r="K56" i="1"/>
  <c r="J56" i="1"/>
  <c r="E56" i="1"/>
  <c r="D56" i="1"/>
  <c r="AC55" i="1"/>
  <c r="AB55" i="1"/>
  <c r="AA55" i="1"/>
  <c r="Z55" i="1"/>
  <c r="Y55" i="1"/>
  <c r="X55" i="1"/>
  <c r="S55" i="1"/>
  <c r="R55" i="1"/>
  <c r="Q55" i="1"/>
  <c r="P55" i="1"/>
  <c r="O55" i="1"/>
  <c r="N55" i="1"/>
  <c r="M55" i="1"/>
  <c r="L55" i="1"/>
  <c r="G55" i="1"/>
  <c r="F55" i="1"/>
  <c r="E55" i="1"/>
  <c r="D55" i="1"/>
  <c r="AC54" i="1"/>
  <c r="AB54" i="1"/>
  <c r="AA54" i="1"/>
  <c r="Z54" i="1"/>
  <c r="U54" i="1"/>
  <c r="T54" i="1"/>
  <c r="S54" i="1"/>
  <c r="R54" i="1"/>
  <c r="Q54" i="1"/>
  <c r="P54" i="1"/>
  <c r="O54" i="1"/>
  <c r="N54" i="1"/>
  <c r="G54" i="1"/>
  <c r="F54" i="1"/>
  <c r="E54" i="1"/>
  <c r="D54" i="1"/>
  <c r="AC53" i="1"/>
  <c r="AB53" i="1"/>
  <c r="U53" i="1"/>
  <c r="T53" i="1"/>
  <c r="S53" i="1"/>
  <c r="R53" i="1"/>
  <c r="Q53" i="1"/>
  <c r="P53" i="1"/>
  <c r="I53" i="1"/>
  <c r="H53" i="1"/>
  <c r="G53" i="1"/>
  <c r="F53" i="1"/>
  <c r="E53" i="1"/>
  <c r="D53" i="1"/>
  <c r="W52" i="1"/>
  <c r="V52" i="1"/>
  <c r="U52" i="1"/>
  <c r="T52" i="1"/>
  <c r="S52" i="1"/>
  <c r="R52" i="1"/>
  <c r="I52" i="1"/>
  <c r="H52" i="1"/>
  <c r="G52" i="1"/>
  <c r="F52" i="1"/>
  <c r="E52" i="1"/>
  <c r="D52" i="1"/>
  <c r="W51" i="1"/>
  <c r="V51" i="1"/>
  <c r="U51" i="1"/>
  <c r="T51" i="1"/>
  <c r="K51" i="1"/>
  <c r="J51" i="1"/>
  <c r="I51" i="1"/>
  <c r="H51" i="1"/>
  <c r="G51" i="1"/>
  <c r="F51" i="1"/>
  <c r="Y50" i="1"/>
  <c r="X50" i="1"/>
  <c r="W50" i="1"/>
  <c r="V50" i="1"/>
  <c r="I50" i="1"/>
  <c r="H50" i="1"/>
  <c r="Y49" i="1"/>
  <c r="X49" i="1"/>
  <c r="M49" i="1"/>
  <c r="L49" i="1"/>
  <c r="K49" i="1"/>
  <c r="J49" i="1"/>
  <c r="AA48" i="1"/>
  <c r="Z48" i="1"/>
  <c r="M48" i="1"/>
  <c r="L48" i="1"/>
  <c r="O47" i="1"/>
  <c r="N47" i="1"/>
  <c r="BG8" i="9"/>
  <c r="E12" i="1"/>
  <c r="F11" i="1"/>
  <c r="E13" i="1"/>
  <c r="G15" i="1"/>
  <c r="E15" i="1"/>
  <c r="F15" i="1"/>
  <c r="D15" i="1"/>
  <c r="E17" i="1"/>
  <c r="D17" i="1"/>
  <c r="AH6" i="1"/>
  <c r="AI6" i="1"/>
  <c r="AC13" i="1"/>
  <c r="AC16" i="1"/>
  <c r="AC35" i="1" s="1"/>
  <c r="CO16" i="1" s="1"/>
  <c r="AB16" i="1"/>
  <c r="S13" i="1"/>
  <c r="R13" i="1"/>
  <c r="AA16" i="1"/>
  <c r="Z16" i="1"/>
  <c r="AC18" i="1"/>
  <c r="AB18" i="1"/>
  <c r="Y15" i="1"/>
  <c r="X15" i="1"/>
  <c r="W10" i="1"/>
  <c r="V10" i="1"/>
  <c r="N7" i="1"/>
  <c r="O7" i="1"/>
  <c r="L8" i="1"/>
  <c r="M8" i="1"/>
  <c r="Z8" i="1"/>
  <c r="AA8" i="1"/>
  <c r="J9" i="1"/>
  <c r="K9" i="1"/>
  <c r="L9" i="1"/>
  <c r="M9" i="1"/>
  <c r="X9" i="1"/>
  <c r="Y9" i="1"/>
  <c r="H10" i="1"/>
  <c r="H29" i="1" s="1"/>
  <c r="I10" i="1"/>
  <c r="J10" i="1"/>
  <c r="K10" i="1"/>
  <c r="X10" i="1"/>
  <c r="Y10" i="1"/>
  <c r="G11" i="1"/>
  <c r="H11" i="1"/>
  <c r="I11" i="1"/>
  <c r="J11" i="1"/>
  <c r="K11" i="1"/>
  <c r="T11" i="1"/>
  <c r="U11" i="1"/>
  <c r="V11" i="1"/>
  <c r="W11" i="1"/>
  <c r="D12" i="1"/>
  <c r="F12" i="1"/>
  <c r="G12" i="1"/>
  <c r="H12" i="1"/>
  <c r="I12" i="1"/>
  <c r="R12" i="1"/>
  <c r="R31" i="1" s="1"/>
  <c r="S12" i="1"/>
  <c r="T12" i="1"/>
  <c r="U12" i="1"/>
  <c r="V12" i="1"/>
  <c r="V31" i="1" s="1"/>
  <c r="W12" i="1"/>
  <c r="D13" i="1"/>
  <c r="F13" i="1"/>
  <c r="G13" i="1"/>
  <c r="H13" i="1"/>
  <c r="I13" i="1"/>
  <c r="P13" i="1"/>
  <c r="Q13" i="1"/>
  <c r="T13" i="1"/>
  <c r="U13" i="1"/>
  <c r="U32" i="1" s="1"/>
  <c r="CC13" i="1" s="1"/>
  <c r="D14" i="1"/>
  <c r="E14" i="1"/>
  <c r="AI14" i="1" s="1"/>
  <c r="F14" i="1"/>
  <c r="G14" i="1"/>
  <c r="N14" i="1"/>
  <c r="O14" i="1"/>
  <c r="P14" i="1"/>
  <c r="Q14" i="1"/>
  <c r="R14" i="1"/>
  <c r="S14" i="1"/>
  <c r="T14" i="1"/>
  <c r="U14" i="1"/>
  <c r="U33" i="1" s="1"/>
  <c r="CC14" i="1" s="1"/>
  <c r="Z14" i="1"/>
  <c r="AA14" i="1"/>
  <c r="AB14" i="1"/>
  <c r="AC14" i="1"/>
  <c r="L15" i="1"/>
  <c r="M15" i="1"/>
  <c r="N15" i="1"/>
  <c r="O15" i="1"/>
  <c r="P15" i="1"/>
  <c r="Q15" i="1"/>
  <c r="R15" i="1"/>
  <c r="S15" i="1"/>
  <c r="Z15" i="1"/>
  <c r="AA15" i="1"/>
  <c r="AB15" i="1"/>
  <c r="AC15" i="1"/>
  <c r="D16" i="1"/>
  <c r="E16" i="1"/>
  <c r="J16" i="1"/>
  <c r="K16" i="1"/>
  <c r="L16" i="1"/>
  <c r="M16" i="1"/>
  <c r="N16" i="1"/>
  <c r="O16" i="1"/>
  <c r="O35" i="1" s="1"/>
  <c r="BT16" i="1" s="1"/>
  <c r="P16" i="1"/>
  <c r="Q16" i="1"/>
  <c r="R16" i="1"/>
  <c r="S16" i="1"/>
  <c r="V16" i="1"/>
  <c r="W16" i="1"/>
  <c r="X16" i="1"/>
  <c r="Y16" i="1"/>
  <c r="Y35" i="1" s="1"/>
  <c r="CI16" i="1" s="1"/>
  <c r="H17" i="1"/>
  <c r="I17" i="1"/>
  <c r="J17" i="1"/>
  <c r="K17" i="1"/>
  <c r="L17" i="1"/>
  <c r="M17" i="1"/>
  <c r="N17" i="1"/>
  <c r="O17" i="1"/>
  <c r="P17" i="1"/>
  <c r="Q17" i="1"/>
  <c r="T17" i="1"/>
  <c r="U17" i="1"/>
  <c r="U36" i="1" s="1"/>
  <c r="CC17" i="1" s="1"/>
  <c r="V17" i="1"/>
  <c r="W17" i="1"/>
  <c r="X17" i="1"/>
  <c r="Y17" i="1"/>
  <c r="Y36" i="1" s="1"/>
  <c r="CI17" i="1" s="1"/>
  <c r="Z17" i="1"/>
  <c r="AA17" i="1"/>
  <c r="AB17" i="1"/>
  <c r="AC17" i="1"/>
  <c r="F18" i="1"/>
  <c r="G18" i="1"/>
  <c r="H18" i="1"/>
  <c r="I18" i="1"/>
  <c r="J18" i="1"/>
  <c r="K18" i="1"/>
  <c r="L18" i="1"/>
  <c r="M18" i="1"/>
  <c r="M37" i="1" s="1"/>
  <c r="BQ18" i="1" s="1"/>
  <c r="N18" i="1"/>
  <c r="O18" i="1"/>
  <c r="P18" i="1"/>
  <c r="Q18" i="1"/>
  <c r="R18" i="1"/>
  <c r="S18" i="1"/>
  <c r="T18" i="1"/>
  <c r="U18" i="1"/>
  <c r="U37" i="1" s="1"/>
  <c r="CC18" i="1" s="1"/>
  <c r="V18" i="1"/>
  <c r="W18" i="1"/>
  <c r="X18" i="1"/>
  <c r="Y18" i="1"/>
  <c r="Y37" i="1" s="1"/>
  <c r="CI18" i="1" s="1"/>
  <c r="Z18" i="1"/>
  <c r="AA18" i="1"/>
  <c r="AH7" i="36"/>
  <c r="AJ7" i="36" s="1"/>
  <c r="AW7" i="36" s="1"/>
  <c r="S19" i="36"/>
  <c r="N17" i="34"/>
  <c r="V17" i="34"/>
  <c r="J29" i="33"/>
  <c r="K29" i="33"/>
  <c r="BN14" i="33" s="1"/>
  <c r="R31" i="35"/>
  <c r="N31" i="35"/>
  <c r="J31" i="35"/>
  <c r="F31" i="35"/>
  <c r="V30" i="35"/>
  <c r="N30" i="35"/>
  <c r="J30" i="35"/>
  <c r="V29" i="35"/>
  <c r="V28" i="35"/>
  <c r="F28" i="35"/>
  <c r="N27" i="35"/>
  <c r="F27" i="35"/>
  <c r="R26" i="35"/>
  <c r="R25" i="35"/>
  <c r="V23" i="35"/>
  <c r="J23" i="35"/>
  <c r="L30" i="35"/>
  <c r="H30" i="35"/>
  <c r="X29" i="35"/>
  <c r="T29" i="35"/>
  <c r="P29" i="35"/>
  <c r="P28" i="35"/>
  <c r="X27" i="35"/>
  <c r="T25" i="35"/>
  <c r="H25" i="35"/>
  <c r="H24" i="35"/>
  <c r="L22" i="35"/>
  <c r="E36" i="1"/>
  <c r="BE17" i="1" s="1"/>
  <c r="G29" i="33" l="1"/>
  <c r="BH14" i="33" s="1"/>
  <c r="L16" i="33"/>
  <c r="F16" i="33"/>
  <c r="R23" i="33"/>
  <c r="J16" i="33"/>
  <c r="AA7" i="33"/>
  <c r="AW7" i="33" s="1"/>
  <c r="U10" i="31"/>
  <c r="H24" i="32"/>
  <c r="BJ13" i="32" s="1"/>
  <c r="O15" i="32"/>
  <c r="G15" i="32"/>
  <c r="P30" i="36"/>
  <c r="X32" i="36"/>
  <c r="BI16" i="1"/>
  <c r="BJ16" i="1"/>
  <c r="CG14" i="1"/>
  <c r="CH14" i="1"/>
  <c r="CH13" i="1"/>
  <c r="CG13" i="1"/>
  <c r="CJ12" i="1"/>
  <c r="CK12" i="1"/>
  <c r="CN11" i="1"/>
  <c r="CM11" i="1"/>
  <c r="BO11" i="1"/>
  <c r="BP11" i="1"/>
  <c r="BR10" i="1"/>
  <c r="BS10" i="1"/>
  <c r="CA9" i="1"/>
  <c r="CB9" i="1"/>
  <c r="CM8" i="1"/>
  <c r="CN8" i="1"/>
  <c r="BR8" i="1"/>
  <c r="BS8" i="1"/>
  <c r="CG7" i="1"/>
  <c r="CH7" i="1"/>
  <c r="BL7" i="1"/>
  <c r="BM7" i="1"/>
  <c r="CD6" i="1"/>
  <c r="CE6" i="1"/>
  <c r="BY11" i="33"/>
  <c r="BX11" i="33"/>
  <c r="BP10" i="33"/>
  <c r="BO10" i="33"/>
  <c r="BP9" i="33"/>
  <c r="BO9" i="33"/>
  <c r="BM8" i="33"/>
  <c r="BL8" i="33"/>
  <c r="BO7" i="33"/>
  <c r="BP7" i="33"/>
  <c r="S36" i="44"/>
  <c r="BZ17" i="44" s="1"/>
  <c r="BD15" i="46"/>
  <c r="BC15" i="46"/>
  <c r="BS8" i="46"/>
  <c r="BR8" i="46"/>
  <c r="CJ19" i="46"/>
  <c r="CK19" i="46"/>
  <c r="BD14" i="46"/>
  <c r="BC14" i="46"/>
  <c r="AY18" i="46"/>
  <c r="BI10" i="1"/>
  <c r="BJ10" i="1"/>
  <c r="BI9" i="36"/>
  <c r="BJ9" i="36"/>
  <c r="BL12" i="34"/>
  <c r="BM12" i="34"/>
  <c r="CG12" i="1"/>
  <c r="CH12" i="1"/>
  <c r="CG8" i="1"/>
  <c r="CH8" i="1"/>
  <c r="CB6" i="1"/>
  <c r="CA6" i="1"/>
  <c r="BF8" i="33"/>
  <c r="BG8" i="33"/>
  <c r="BV17" i="46"/>
  <c r="BU17" i="46"/>
  <c r="BP13" i="34"/>
  <c r="BO13" i="34"/>
  <c r="CD14" i="34"/>
  <c r="CE14" i="34"/>
  <c r="BI15" i="36"/>
  <c r="BJ15" i="36"/>
  <c r="CD13" i="36"/>
  <c r="CE13" i="36"/>
  <c r="CE12" i="36"/>
  <c r="CD12" i="36"/>
  <c r="BX11" i="36"/>
  <c r="BY11" i="36"/>
  <c r="BX10" i="36"/>
  <c r="BY10" i="36"/>
  <c r="CD9" i="36"/>
  <c r="CE9" i="36"/>
  <c r="BR8" i="36"/>
  <c r="BS8" i="36"/>
  <c r="CE7" i="36"/>
  <c r="CD7" i="36"/>
  <c r="BI7" i="36"/>
  <c r="BJ7" i="36"/>
  <c r="BY6" i="36"/>
  <c r="BX6" i="36"/>
  <c r="BX13" i="34"/>
  <c r="BY13" i="34"/>
  <c r="BJ12" i="34"/>
  <c r="BI12" i="34"/>
  <c r="CD10" i="34"/>
  <c r="CE10" i="34"/>
  <c r="BX9" i="34"/>
  <c r="BY9" i="34"/>
  <c r="BX8" i="34"/>
  <c r="BY8" i="34"/>
  <c r="CD7" i="34"/>
  <c r="CE7" i="34"/>
  <c r="BA14" i="46"/>
  <c r="CH13" i="46"/>
  <c r="CG13" i="46"/>
  <c r="CK20" i="46"/>
  <c r="CJ20" i="46"/>
  <c r="CK18" i="46"/>
  <c r="CJ18" i="46"/>
  <c r="BA8" i="1"/>
  <c r="CG7" i="36"/>
  <c r="CH7" i="36"/>
  <c r="BF14" i="34"/>
  <c r="BG14" i="34"/>
  <c r="AZ18" i="46"/>
  <c r="CD13" i="1"/>
  <c r="CE13" i="1"/>
  <c r="BX9" i="1"/>
  <c r="BY9" i="1"/>
  <c r="BM10" i="33"/>
  <c r="BL10" i="33"/>
  <c r="AJ7" i="46"/>
  <c r="AV7" i="46" s="1"/>
  <c r="BV7" i="46"/>
  <c r="BU7" i="46"/>
  <c r="T30" i="35"/>
  <c r="AC10" i="35"/>
  <c r="Q20" i="1"/>
  <c r="BX12" i="1"/>
  <c r="BY12" i="1"/>
  <c r="Y34" i="1"/>
  <c r="CI15" i="1" s="1"/>
  <c r="P19" i="36"/>
  <c r="CJ16" i="36"/>
  <c r="CK16" i="36"/>
  <c r="CD15" i="1"/>
  <c r="CE15" i="1"/>
  <c r="BO14" i="1"/>
  <c r="BP14" i="1"/>
  <c r="BR13" i="1"/>
  <c r="BS13" i="1"/>
  <c r="BU12" i="1"/>
  <c r="BV12" i="1"/>
  <c r="CG11" i="1"/>
  <c r="CH11" i="1"/>
  <c r="CJ10" i="1"/>
  <c r="CK10" i="1"/>
  <c r="BG10" i="1"/>
  <c r="BF10" i="1"/>
  <c r="BU9" i="1"/>
  <c r="BV9" i="1"/>
  <c r="CD8" i="1"/>
  <c r="CE8" i="1"/>
  <c r="BJ8" i="1"/>
  <c r="BI8" i="1"/>
  <c r="CA7" i="1"/>
  <c r="CB7" i="1"/>
  <c r="BF7" i="1"/>
  <c r="BG7" i="1"/>
  <c r="BY6" i="1"/>
  <c r="BX6" i="1"/>
  <c r="BF13" i="33"/>
  <c r="BG13" i="33"/>
  <c r="BM11" i="33"/>
  <c r="BL11" i="33"/>
  <c r="CB8" i="33"/>
  <c r="CA8" i="33"/>
  <c r="BF7" i="33"/>
  <c r="BG7" i="33"/>
  <c r="BD17" i="46"/>
  <c r="BC17" i="46"/>
  <c r="CE16" i="46"/>
  <c r="CD16" i="46"/>
  <c r="BF13" i="46"/>
  <c r="BG13" i="46"/>
  <c r="CD20" i="46"/>
  <c r="CE20" i="46"/>
  <c r="CS16" i="46"/>
  <c r="CT16" i="46"/>
  <c r="BA17" i="46"/>
  <c r="BO20" i="46"/>
  <c r="BP20" i="46"/>
  <c r="DA9" i="46" s="1"/>
  <c r="BP18" i="46"/>
  <c r="DA7" i="46" s="1"/>
  <c r="BO18" i="46"/>
  <c r="CG13" i="36"/>
  <c r="CH13" i="36"/>
  <c r="CB6" i="36"/>
  <c r="CA6" i="36"/>
  <c r="CD19" i="46"/>
  <c r="CE19" i="46"/>
  <c r="AD14" i="34"/>
  <c r="CE14" i="1"/>
  <c r="CD14" i="1"/>
  <c r="CM10" i="1"/>
  <c r="CN10" i="1"/>
  <c r="BJ7" i="1"/>
  <c r="BI7" i="1"/>
  <c r="BU11" i="33"/>
  <c r="BV11" i="33"/>
  <c r="CP20" i="46"/>
  <c r="CQ20" i="46"/>
  <c r="BL19" i="46"/>
  <c r="BM19" i="46"/>
  <c r="CX8" i="46" s="1"/>
  <c r="BA8" i="46" s="1"/>
  <c r="P18" i="35"/>
  <c r="L24" i="32"/>
  <c r="BO13" i="32" s="1"/>
  <c r="BF17" i="36"/>
  <c r="BG17" i="36"/>
  <c r="CR6" i="36" s="1"/>
  <c r="CD14" i="36"/>
  <c r="CE14" i="36"/>
  <c r="BS13" i="36"/>
  <c r="BR13" i="36"/>
  <c r="BR12" i="36"/>
  <c r="BS12" i="36"/>
  <c r="BU11" i="36"/>
  <c r="BV11" i="36"/>
  <c r="BU10" i="36"/>
  <c r="BV10" i="36"/>
  <c r="CA9" i="36"/>
  <c r="CB9" i="36"/>
  <c r="CK8" i="36"/>
  <c r="CJ8" i="36"/>
  <c r="BL8" i="36"/>
  <c r="BM8" i="36"/>
  <c r="CA7" i="36"/>
  <c r="CB7" i="36"/>
  <c r="BU6" i="36"/>
  <c r="BV6" i="36"/>
  <c r="BL13" i="34"/>
  <c r="BM13" i="34"/>
  <c r="CE11" i="34"/>
  <c r="CD11" i="34"/>
  <c r="CA10" i="34"/>
  <c r="CB10" i="34"/>
  <c r="BU9" i="34"/>
  <c r="BV9" i="34"/>
  <c r="I30" i="44"/>
  <c r="BK11" i="44" s="1"/>
  <c r="BD16" i="46"/>
  <c r="BC16" i="46"/>
  <c r="AY16" i="46" s="1"/>
  <c r="BY16" i="46"/>
  <c r="BX16" i="46"/>
  <c r="BF12" i="46"/>
  <c r="BG12" i="46"/>
  <c r="BX20" i="46"/>
  <c r="BY20" i="46"/>
  <c r="CH18" i="46"/>
  <c r="CG18" i="46"/>
  <c r="CK12" i="46"/>
  <c r="CJ12" i="46"/>
  <c r="CQ16" i="46"/>
  <c r="CP16" i="46"/>
  <c r="CM19" i="46"/>
  <c r="CN19" i="46"/>
  <c r="BG17" i="46"/>
  <c r="BF17" i="46"/>
  <c r="CN13" i="1"/>
  <c r="CM13" i="1"/>
  <c r="CG11" i="36"/>
  <c r="CH11" i="36"/>
  <c r="BL7" i="36"/>
  <c r="BM7" i="36"/>
  <c r="BL11" i="34"/>
  <c r="BM11" i="34"/>
  <c r="CT14" i="46"/>
  <c r="CS14" i="46"/>
  <c r="Q33" i="1"/>
  <c r="BW14" i="1" s="1"/>
  <c r="S18" i="35"/>
  <c r="R19" i="36"/>
  <c r="BC18" i="1"/>
  <c r="BD18" i="1"/>
  <c r="BX17" i="1"/>
  <c r="BY17" i="1"/>
  <c r="CA15" i="1"/>
  <c r="CB15" i="1"/>
  <c r="BL14" i="1"/>
  <c r="BM14" i="1"/>
  <c r="BO13" i="1"/>
  <c r="BP13" i="1"/>
  <c r="BS12" i="1"/>
  <c r="BR12" i="1"/>
  <c r="BY11" i="1"/>
  <c r="BX11" i="1"/>
  <c r="CA10" i="1"/>
  <c r="CB10" i="1"/>
  <c r="CN9" i="1"/>
  <c r="CM9" i="1"/>
  <c r="BS9" i="1"/>
  <c r="BR9" i="1"/>
  <c r="CA8" i="1"/>
  <c r="CB8" i="1"/>
  <c r="BF8" i="1"/>
  <c r="BG8" i="1"/>
  <c r="BX7" i="1"/>
  <c r="BY7" i="1"/>
  <c r="CN6" i="1"/>
  <c r="CM6" i="1"/>
  <c r="BV6" i="1"/>
  <c r="BU6" i="1"/>
  <c r="BD14" i="33"/>
  <c r="BC14" i="33"/>
  <c r="BU12" i="33"/>
  <c r="BV12" i="33"/>
  <c r="BJ11" i="33"/>
  <c r="BI11" i="33"/>
  <c r="CA9" i="33"/>
  <c r="CB9" i="33"/>
  <c r="BV8" i="33"/>
  <c r="BU8" i="33"/>
  <c r="BX7" i="33"/>
  <c r="BY7" i="33"/>
  <c r="CB6" i="33"/>
  <c r="CA6" i="33"/>
  <c r="F41" i="46"/>
  <c r="BG15" i="46"/>
  <c r="BF15" i="46"/>
  <c r="AK15" i="46"/>
  <c r="BE15" i="46"/>
  <c r="BA15" i="46" s="1"/>
  <c r="T41" i="46"/>
  <c r="CA13" i="46"/>
  <c r="CB13" i="46"/>
  <c r="AJ14" i="46"/>
  <c r="AV14" i="46" s="1"/>
  <c r="BY14" i="46"/>
  <c r="BX14" i="46"/>
  <c r="BS20" i="46"/>
  <c r="DD9" i="46" s="1"/>
  <c r="BR20" i="46"/>
  <c r="CS18" i="46"/>
  <c r="CT18" i="46"/>
  <c r="BL11" i="46"/>
  <c r="BM11" i="46"/>
  <c r="CS15" i="46"/>
  <c r="CT15" i="46"/>
  <c r="BA16" i="46"/>
  <c r="BR19" i="46"/>
  <c r="BS19" i="46"/>
  <c r="DD8" i="46" s="1"/>
  <c r="CB16" i="46"/>
  <c r="CA16" i="46"/>
  <c r="BL15" i="36"/>
  <c r="BM15" i="36"/>
  <c r="CG19" i="46"/>
  <c r="CH19" i="46"/>
  <c r="AH15" i="1"/>
  <c r="BR10" i="33"/>
  <c r="BS10" i="33"/>
  <c r="AC12" i="35"/>
  <c r="AC13" i="35"/>
  <c r="BX16" i="36"/>
  <c r="BY16" i="36"/>
  <c r="CA14" i="36"/>
  <c r="CB14" i="36"/>
  <c r="BO13" i="36"/>
  <c r="BP13" i="36"/>
  <c r="BO12" i="36"/>
  <c r="BP12" i="36"/>
  <c r="BR11" i="36"/>
  <c r="BS11" i="36"/>
  <c r="BR10" i="36"/>
  <c r="BS10" i="36"/>
  <c r="BY9" i="36"/>
  <c r="BX9" i="36"/>
  <c r="CD8" i="36"/>
  <c r="CE8" i="36"/>
  <c r="BI8" i="36"/>
  <c r="BJ8" i="36"/>
  <c r="BX7" i="36"/>
  <c r="BY7" i="36"/>
  <c r="CJ6" i="36"/>
  <c r="CK6" i="36"/>
  <c r="BS6" i="36"/>
  <c r="BR6" i="36"/>
  <c r="BJ13" i="34"/>
  <c r="BI13" i="34"/>
  <c r="CA11" i="34"/>
  <c r="CB11" i="34"/>
  <c r="BR10" i="34"/>
  <c r="BS10" i="34"/>
  <c r="BR9" i="34"/>
  <c r="BS9" i="34"/>
  <c r="CE6" i="34"/>
  <c r="CD6" i="34"/>
  <c r="BO17" i="46"/>
  <c r="BP17" i="46"/>
  <c r="DA6" i="46" s="1"/>
  <c r="BA6" i="46" s="1"/>
  <c r="BL20" i="46"/>
  <c r="BM20" i="46"/>
  <c r="CX9" i="46" s="1"/>
  <c r="BA9" i="46" s="1"/>
  <c r="CQ15" i="46"/>
  <c r="CP15" i="46"/>
  <c r="CQ17" i="46"/>
  <c r="CP17" i="46"/>
  <c r="CP18" i="46"/>
  <c r="CQ18" i="46"/>
  <c r="BI15" i="46"/>
  <c r="BJ15" i="46"/>
  <c r="AY12" i="46"/>
  <c r="CE12" i="1"/>
  <c r="CD12" i="1"/>
  <c r="BV8" i="36"/>
  <c r="BU8" i="36"/>
  <c r="CN18" i="46"/>
  <c r="CM18" i="46"/>
  <c r="CD14" i="46"/>
  <c r="CE14" i="46"/>
  <c r="BI12" i="46"/>
  <c r="BJ12" i="46"/>
  <c r="Z27" i="1"/>
  <c r="AD9" i="35"/>
  <c r="AD12" i="35"/>
  <c r="AE12" i="35" s="1"/>
  <c r="AW12" i="35" s="1"/>
  <c r="BF17" i="1"/>
  <c r="BG17" i="1"/>
  <c r="CR6" i="1" s="1"/>
  <c r="BL15" i="1"/>
  <c r="BM15" i="1"/>
  <c r="BI14" i="1"/>
  <c r="BJ14" i="1"/>
  <c r="BL13" i="1"/>
  <c r="BM13" i="1"/>
  <c r="BP12" i="1"/>
  <c r="BO12" i="1"/>
  <c r="BU11" i="1"/>
  <c r="BV11" i="1"/>
  <c r="BY10" i="1"/>
  <c r="BX10" i="1"/>
  <c r="CJ9" i="1"/>
  <c r="CK9" i="1"/>
  <c r="BI9" i="1"/>
  <c r="BJ9" i="1"/>
  <c r="BX8" i="1"/>
  <c r="BY8" i="1"/>
  <c r="CM7" i="1"/>
  <c r="CN7" i="1"/>
  <c r="BU7" i="1"/>
  <c r="BV7" i="1"/>
  <c r="CK6" i="1"/>
  <c r="CJ6" i="1"/>
  <c r="BJ12" i="33"/>
  <c r="BI12" i="33"/>
  <c r="CB10" i="33"/>
  <c r="CA10" i="33"/>
  <c r="BY9" i="33"/>
  <c r="BX9" i="33"/>
  <c r="BR8" i="33"/>
  <c r="BS8" i="33"/>
  <c r="BV7" i="33"/>
  <c r="BU7" i="33"/>
  <c r="BG14" i="46"/>
  <c r="BF14" i="46"/>
  <c r="AK7" i="46"/>
  <c r="BR16" i="46"/>
  <c r="BS16" i="46"/>
  <c r="BM12" i="46"/>
  <c r="BL12" i="46"/>
  <c r="CS17" i="46"/>
  <c r="CT17" i="46"/>
  <c r="BF20" i="46"/>
  <c r="AY20" i="46" s="1"/>
  <c r="BG20" i="46"/>
  <c r="AZ20" i="46" s="1"/>
  <c r="BI20" i="46"/>
  <c r="BJ20" i="46"/>
  <c r="CE12" i="46"/>
  <c r="CD12" i="46"/>
  <c r="BX18" i="46"/>
  <c r="BY18" i="46"/>
  <c r="BV18" i="46"/>
  <c r="BU18" i="46"/>
  <c r="CD13" i="46"/>
  <c r="CE13" i="46"/>
  <c r="CW6" i="46"/>
  <c r="CV6" i="46"/>
  <c r="CH10" i="36"/>
  <c r="CG10" i="36"/>
  <c r="BO10" i="1"/>
  <c r="BP10" i="1"/>
  <c r="CD7" i="1"/>
  <c r="CE7" i="1"/>
  <c r="BM9" i="33"/>
  <c r="BL9" i="33"/>
  <c r="CB14" i="46"/>
  <c r="CA14" i="46"/>
  <c r="BS9" i="46"/>
  <c r="BR9" i="46"/>
  <c r="F31" i="1"/>
  <c r="AA35" i="1"/>
  <c r="CL16" i="1" s="1"/>
  <c r="P15" i="32"/>
  <c r="Y12" i="33"/>
  <c r="BF16" i="36"/>
  <c r="BG16" i="36"/>
  <c r="BL14" i="36"/>
  <c r="BM14" i="36"/>
  <c r="BL13" i="36"/>
  <c r="BM13" i="36"/>
  <c r="BM12" i="36"/>
  <c r="BL12" i="36"/>
  <c r="BO11" i="36"/>
  <c r="BP11" i="36"/>
  <c r="BP10" i="36"/>
  <c r="BO10" i="36"/>
  <c r="BU9" i="36"/>
  <c r="BV9" i="36"/>
  <c r="CA8" i="36"/>
  <c r="CB8" i="36"/>
  <c r="BU7" i="36"/>
  <c r="BV7" i="36"/>
  <c r="CG6" i="36"/>
  <c r="CH6" i="36"/>
  <c r="BP6" i="36"/>
  <c r="BO6" i="36"/>
  <c r="BF15" i="34"/>
  <c r="BG15" i="34"/>
  <c r="BR11" i="34"/>
  <c r="BS11" i="34"/>
  <c r="BP10" i="34"/>
  <c r="BO10" i="34"/>
  <c r="BO9" i="34"/>
  <c r="BP9" i="34"/>
  <c r="F36" i="44"/>
  <c r="H21" i="44"/>
  <c r="Y29" i="44"/>
  <c r="CI10" i="44" s="1"/>
  <c r="AC27" i="44"/>
  <c r="CO8" i="44" s="1"/>
  <c r="BI13" i="46"/>
  <c r="BJ13" i="46"/>
  <c r="CK10" i="46"/>
  <c r="CJ10" i="46"/>
  <c r="AY10" i="46" s="1"/>
  <c r="CB15" i="46"/>
  <c r="CA15" i="46"/>
  <c r="BP10" i="46"/>
  <c r="AZ10" i="46" s="1"/>
  <c r="BO10" i="46"/>
  <c r="BU20" i="46"/>
  <c r="BV20" i="46"/>
  <c r="BS18" i="46"/>
  <c r="DD7" i="46" s="1"/>
  <c r="BR18" i="46"/>
  <c r="CN16" i="46"/>
  <c r="CM16" i="46"/>
  <c r="CJ11" i="46"/>
  <c r="CK11" i="46"/>
  <c r="CJ9" i="36"/>
  <c r="CK9" i="36"/>
  <c r="CJ11" i="1"/>
  <c r="CK11" i="1"/>
  <c r="BM8" i="1"/>
  <c r="BL8" i="1"/>
  <c r="BS13" i="33"/>
  <c r="BR13" i="33"/>
  <c r="BI7" i="33"/>
  <c r="BJ7" i="33"/>
  <c r="AA41" i="46"/>
  <c r="CL10" i="46"/>
  <c r="BA10" i="46" s="1"/>
  <c r="BS17" i="46"/>
  <c r="DD6" i="46" s="1"/>
  <c r="BR17" i="46"/>
  <c r="CB17" i="46"/>
  <c r="CA17" i="46"/>
  <c r="BL14" i="33"/>
  <c r="BM14" i="33"/>
  <c r="X29" i="1"/>
  <c r="Q37" i="1"/>
  <c r="BW18" i="1" s="1"/>
  <c r="AC36" i="1"/>
  <c r="CO17" i="1" s="1"/>
  <c r="O36" i="1"/>
  <c r="BT17" i="1" s="1"/>
  <c r="S35" i="1"/>
  <c r="BZ16" i="1" s="1"/>
  <c r="AC33" i="1"/>
  <c r="CO14" i="1" s="1"/>
  <c r="G33" i="1"/>
  <c r="BH14" i="1" s="1"/>
  <c r="AG16" i="36"/>
  <c r="CA16" i="1"/>
  <c r="CB16" i="1"/>
  <c r="BJ15" i="1"/>
  <c r="BI15" i="1"/>
  <c r="CJ13" i="1"/>
  <c r="CK13" i="1"/>
  <c r="CM12" i="1"/>
  <c r="CN12" i="1"/>
  <c r="BL12" i="1"/>
  <c r="BM12" i="1"/>
  <c r="BS11" i="1"/>
  <c r="BR11" i="1"/>
  <c r="BV10" i="1"/>
  <c r="BU10" i="1"/>
  <c r="CE9" i="1"/>
  <c r="CD9" i="1"/>
  <c r="BF9" i="1"/>
  <c r="BG9" i="1"/>
  <c r="BU8" i="1"/>
  <c r="BV8" i="1"/>
  <c r="CJ7" i="1"/>
  <c r="CK7" i="1"/>
  <c r="BO7" i="1"/>
  <c r="BP7" i="1"/>
  <c r="CH6" i="1"/>
  <c r="CG6" i="1"/>
  <c r="BX10" i="33"/>
  <c r="BY10" i="33"/>
  <c r="BR9" i="33"/>
  <c r="BS9" i="33"/>
  <c r="BP8" i="33"/>
  <c r="BO8" i="33"/>
  <c r="Q35" i="44"/>
  <c r="BW16" i="44" s="1"/>
  <c r="BA19" i="46"/>
  <c r="BD13" i="46"/>
  <c r="BC13" i="46"/>
  <c r="CG12" i="46"/>
  <c r="CH12" i="46"/>
  <c r="AZ12" i="46" s="1"/>
  <c r="CH11" i="46"/>
  <c r="CG11" i="46"/>
  <c r="AJ19" i="46"/>
  <c r="AV19" i="46" s="1"/>
  <c r="BJ19" i="46"/>
  <c r="BI19" i="46"/>
  <c r="CN9" i="46"/>
  <c r="CM9" i="46"/>
  <c r="CG20" i="46"/>
  <c r="CH20" i="46"/>
  <c r="CK17" i="46"/>
  <c r="CJ17" i="46"/>
  <c r="BP11" i="46"/>
  <c r="BO11" i="46"/>
  <c r="BM18" i="46"/>
  <c r="CX7" i="46" s="1"/>
  <c r="BA7" i="46" s="1"/>
  <c r="BL18" i="46"/>
  <c r="BG16" i="46"/>
  <c r="BF16" i="46"/>
  <c r="CZ8" i="46"/>
  <c r="CY8" i="46"/>
  <c r="CQ8" i="46"/>
  <c r="CP8" i="46"/>
  <c r="CG12" i="36"/>
  <c r="CH12" i="36"/>
  <c r="CD9" i="34"/>
  <c r="CE9" i="34"/>
  <c r="AE41" i="46"/>
  <c r="CH14" i="46"/>
  <c r="CG14" i="46"/>
  <c r="AC9" i="34"/>
  <c r="CA15" i="36"/>
  <c r="CB15" i="36"/>
  <c r="BI14" i="36"/>
  <c r="BJ14" i="36"/>
  <c r="CK12" i="36"/>
  <c r="CJ12" i="36"/>
  <c r="CJ11" i="36"/>
  <c r="CK11" i="36"/>
  <c r="CJ10" i="36"/>
  <c r="CK10" i="36"/>
  <c r="BR9" i="36"/>
  <c r="BS9" i="36"/>
  <c r="BX8" i="36"/>
  <c r="BY8" i="36"/>
  <c r="CJ7" i="36"/>
  <c r="CK7" i="36"/>
  <c r="BO7" i="36"/>
  <c r="BP7" i="36"/>
  <c r="CE6" i="36"/>
  <c r="CD6" i="36"/>
  <c r="BU14" i="34"/>
  <c r="BV14" i="34"/>
  <c r="BX12" i="34"/>
  <c r="BY12" i="34"/>
  <c r="BO11" i="34"/>
  <c r="BP11" i="34"/>
  <c r="BL10" i="34"/>
  <c r="BM10" i="34"/>
  <c r="BC19" i="46"/>
  <c r="BD19" i="46"/>
  <c r="CN17" i="46"/>
  <c r="CM17" i="46"/>
  <c r="BV15" i="46"/>
  <c r="BU15" i="46"/>
  <c r="CN10" i="46"/>
  <c r="CM10" i="46"/>
  <c r="BU19" i="46"/>
  <c r="BV19" i="46"/>
  <c r="BO9" i="46"/>
  <c r="BP9" i="46"/>
  <c r="CS20" i="46"/>
  <c r="CT20" i="46"/>
  <c r="BY17" i="46"/>
  <c r="BX17" i="46"/>
  <c r="BI11" i="46"/>
  <c r="AY11" i="46" s="1"/>
  <c r="BJ11" i="46"/>
  <c r="AZ11" i="46" s="1"/>
  <c r="CP19" i="46"/>
  <c r="CQ19" i="46"/>
  <c r="BY15" i="46"/>
  <c r="BX15" i="46"/>
  <c r="CA20" i="46"/>
  <c r="CB20" i="46"/>
  <c r="BM6" i="36"/>
  <c r="BL6" i="36"/>
  <c r="BJ6" i="36"/>
  <c r="BI6" i="36"/>
  <c r="I16" i="33"/>
  <c r="F29" i="33"/>
  <c r="BG14" i="33" s="1"/>
  <c r="BF14" i="33"/>
  <c r="BF12" i="33"/>
  <c r="BG12" i="33"/>
  <c r="BC9" i="33"/>
  <c r="BD9" i="33"/>
  <c r="Z11" i="33"/>
  <c r="BC8" i="33"/>
  <c r="BD8" i="33"/>
  <c r="BC7" i="33"/>
  <c r="BD7" i="33"/>
  <c r="I32" i="1"/>
  <c r="BK13" i="1" s="1"/>
  <c r="BF16" i="1"/>
  <c r="BG16" i="1"/>
  <c r="BS6" i="1"/>
  <c r="BR6" i="1"/>
  <c r="BP6" i="1"/>
  <c r="BO6" i="1"/>
  <c r="AI11" i="1"/>
  <c r="BM6" i="1"/>
  <c r="BL6" i="1"/>
  <c r="BJ6" i="1"/>
  <c r="BI6" i="1"/>
  <c r="F20" i="1"/>
  <c r="BG6" i="1"/>
  <c r="BF6" i="1"/>
  <c r="AK6" i="1"/>
  <c r="AW6" i="1" s="1"/>
  <c r="BD11" i="1"/>
  <c r="BC11" i="1"/>
  <c r="BC10" i="1"/>
  <c r="BD10" i="1"/>
  <c r="E20" i="1"/>
  <c r="BC9" i="1"/>
  <c r="BD9" i="1"/>
  <c r="BC8" i="1"/>
  <c r="BD8" i="1"/>
  <c r="BD7" i="1"/>
  <c r="BC7" i="1"/>
  <c r="AF6" i="1"/>
  <c r="D36" i="1"/>
  <c r="CA12" i="34"/>
  <c r="CB12" i="34"/>
  <c r="U17" i="34"/>
  <c r="T17" i="34"/>
  <c r="O24" i="32"/>
  <c r="BT13" i="32" s="1"/>
  <c r="CD8" i="34"/>
  <c r="CE8" i="34"/>
  <c r="BU8" i="34"/>
  <c r="BV8" i="34"/>
  <c r="BR8" i="34"/>
  <c r="BS8" i="34"/>
  <c r="BO14" i="34"/>
  <c r="BP14" i="34"/>
  <c r="BO8" i="34"/>
  <c r="BP8" i="34"/>
  <c r="AF9" i="34"/>
  <c r="AW9" i="34" s="1"/>
  <c r="BJ8" i="34"/>
  <c r="BI8" i="34"/>
  <c r="CA7" i="34"/>
  <c r="CB7" i="34"/>
  <c r="BX7" i="34"/>
  <c r="BY7" i="34"/>
  <c r="P28" i="34"/>
  <c r="BU7" i="34"/>
  <c r="BV7" i="34"/>
  <c r="BR7" i="34"/>
  <c r="BS7" i="34"/>
  <c r="O17" i="34"/>
  <c r="BL7" i="34"/>
  <c r="BM7" i="34"/>
  <c r="AC10" i="34"/>
  <c r="I17" i="34"/>
  <c r="BJ7" i="34"/>
  <c r="BI7" i="34"/>
  <c r="CB6" i="34"/>
  <c r="CA6" i="34"/>
  <c r="BY6" i="34"/>
  <c r="BX6" i="34"/>
  <c r="Q17" i="34"/>
  <c r="P27" i="34"/>
  <c r="BV6" i="34"/>
  <c r="BU6" i="34"/>
  <c r="BS6" i="34"/>
  <c r="BR6" i="34"/>
  <c r="BP6" i="34"/>
  <c r="BO6" i="34"/>
  <c r="BM6" i="34"/>
  <c r="BL6" i="34"/>
  <c r="E30" i="34"/>
  <c r="BE15" i="34" s="1"/>
  <c r="BF10" i="36"/>
  <c r="BG10" i="36"/>
  <c r="BG9" i="36"/>
  <c r="BF9" i="36"/>
  <c r="BF8" i="36"/>
  <c r="BG8" i="36"/>
  <c r="BG7" i="36"/>
  <c r="BF7" i="36"/>
  <c r="BC11" i="36"/>
  <c r="BD11" i="36"/>
  <c r="BC10" i="36"/>
  <c r="BD10" i="36"/>
  <c r="BD14" i="36"/>
  <c r="BC14" i="36"/>
  <c r="BC9" i="36"/>
  <c r="BD9" i="36"/>
  <c r="E30" i="36"/>
  <c r="BE15" i="36" s="1"/>
  <c r="BD15" i="36"/>
  <c r="BC15" i="36"/>
  <c r="BC8" i="36"/>
  <c r="BD8" i="36"/>
  <c r="BD7" i="36"/>
  <c r="BC7" i="36"/>
  <c r="BH6" i="36"/>
  <c r="AJ6" i="36"/>
  <c r="AW6" i="36" s="1"/>
  <c r="BG6" i="36"/>
  <c r="BF6" i="36"/>
  <c r="BG9" i="34"/>
  <c r="BF9" i="34"/>
  <c r="BG8" i="34"/>
  <c r="BF8" i="34"/>
  <c r="BF11" i="34"/>
  <c r="BG11" i="34"/>
  <c r="BF7" i="34"/>
  <c r="BG7" i="34"/>
  <c r="AF6" i="34"/>
  <c r="AW6" i="34" s="1"/>
  <c r="Z6" i="34"/>
  <c r="AV6" i="34" s="1"/>
  <c r="D30" i="34"/>
  <c r="BC15" i="34" s="1"/>
  <c r="BA6" i="34"/>
  <c r="BJ6" i="34"/>
  <c r="BI6" i="34"/>
  <c r="BG6" i="34"/>
  <c r="BF6" i="34"/>
  <c r="E20" i="31"/>
  <c r="BE9" i="31" s="1"/>
  <c r="L14" i="31"/>
  <c r="BV11" i="32"/>
  <c r="BU11" i="32"/>
  <c r="BS8" i="32"/>
  <c r="BR8" i="32"/>
  <c r="BI13" i="32"/>
  <c r="BD9" i="32"/>
  <c r="BC9" i="32"/>
  <c r="BS12" i="32"/>
  <c r="BR12" i="32"/>
  <c r="BV10" i="32"/>
  <c r="BU10" i="32"/>
  <c r="BR9" i="32"/>
  <c r="BS9" i="32"/>
  <c r="BM8" i="32"/>
  <c r="BL8" i="32"/>
  <c r="BX6" i="32"/>
  <c r="BY6" i="32"/>
  <c r="BD8" i="32"/>
  <c r="BC8" i="32"/>
  <c r="BF13" i="32"/>
  <c r="BG13" i="32"/>
  <c r="BG12" i="32"/>
  <c r="BF12" i="32"/>
  <c r="BL11" i="32"/>
  <c r="BM11" i="32"/>
  <c r="BX10" i="32"/>
  <c r="BY10" i="32"/>
  <c r="BL10" i="32"/>
  <c r="BM10" i="32"/>
  <c r="BY9" i="32"/>
  <c r="BX9" i="32"/>
  <c r="BP9" i="32"/>
  <c r="BO9" i="32"/>
  <c r="BX8" i="32"/>
  <c r="BY8" i="32"/>
  <c r="BP8" i="32"/>
  <c r="BO8" i="32"/>
  <c r="BG8" i="32"/>
  <c r="BF8" i="32"/>
  <c r="BJ11" i="32"/>
  <c r="BI11" i="32"/>
  <c r="BJ10" i="32"/>
  <c r="BI10" i="32"/>
  <c r="BL9" i="32"/>
  <c r="BM9" i="32"/>
  <c r="BX7" i="32"/>
  <c r="BY7" i="32"/>
  <c r="N24" i="32"/>
  <c r="D26" i="35"/>
  <c r="BD11" i="35" s="1"/>
  <c r="P26" i="35"/>
  <c r="S27" i="35"/>
  <c r="BZ12" i="35" s="1"/>
  <c r="Y28" i="35"/>
  <c r="CI13" i="35" s="1"/>
  <c r="N29" i="35"/>
  <c r="U29" i="35"/>
  <c r="CC14" i="35" s="1"/>
  <c r="CA9" i="35"/>
  <c r="CB9" i="35"/>
  <c r="BI15" i="35"/>
  <c r="BJ15" i="35"/>
  <c r="CD14" i="35"/>
  <c r="CE14" i="35"/>
  <c r="CB10" i="35"/>
  <c r="CA10" i="35"/>
  <c r="CA14" i="35"/>
  <c r="CB14" i="35"/>
  <c r="CD8" i="35"/>
  <c r="CE8" i="35"/>
  <c r="BF12" i="35"/>
  <c r="BG12" i="35"/>
  <c r="BS15" i="35"/>
  <c r="BR15" i="35"/>
  <c r="BL16" i="35"/>
  <c r="BM16" i="35"/>
  <c r="BO14" i="35"/>
  <c r="BP14" i="35"/>
  <c r="BF11" i="35"/>
  <c r="BG11" i="35"/>
  <c r="AA7" i="35"/>
  <c r="AV7" i="35" s="1"/>
  <c r="BO7" i="35"/>
  <c r="BP7" i="35"/>
  <c r="BO13" i="35"/>
  <c r="BP13" i="35"/>
  <c r="CA15" i="35"/>
  <c r="CB15" i="35"/>
  <c r="CD13" i="35"/>
  <c r="CE13" i="35"/>
  <c r="BI9" i="35"/>
  <c r="BJ9" i="35"/>
  <c r="BU13" i="35"/>
  <c r="BV13" i="35"/>
  <c r="CG14" i="35"/>
  <c r="CH14" i="35"/>
  <c r="BX10" i="35"/>
  <c r="BY10" i="35"/>
  <c r="BR12" i="35"/>
  <c r="BS12" i="35"/>
  <c r="BL14" i="35"/>
  <c r="BM14" i="35"/>
  <c r="BX15" i="35"/>
  <c r="BY15" i="35"/>
  <c r="BR16" i="35"/>
  <c r="BS16" i="35"/>
  <c r="G27" i="35"/>
  <c r="BH12" i="35" s="1"/>
  <c r="Q27" i="35"/>
  <c r="BW12" i="35" s="1"/>
  <c r="Y30" i="35"/>
  <c r="CI15" i="35" s="1"/>
  <c r="Q31" i="35"/>
  <c r="BW16" i="35" s="1"/>
  <c r="BU15" i="35"/>
  <c r="BV15" i="35"/>
  <c r="BX14" i="35"/>
  <c r="BY14" i="35"/>
  <c r="BF14" i="35"/>
  <c r="BG14" i="35"/>
  <c r="BY13" i="35"/>
  <c r="BX13" i="35"/>
  <c r="BI13" i="35"/>
  <c r="BJ13" i="35"/>
  <c r="CA12" i="35"/>
  <c r="CB12" i="35"/>
  <c r="BM12" i="35"/>
  <c r="BL12" i="35"/>
  <c r="CH11" i="35"/>
  <c r="CG11" i="35"/>
  <c r="CB11" i="35"/>
  <c r="CA11" i="35"/>
  <c r="BP11" i="35"/>
  <c r="BO11" i="35"/>
  <c r="CG10" i="35"/>
  <c r="CH10" i="35"/>
  <c r="BU10" i="35"/>
  <c r="BV10" i="35"/>
  <c r="BP10" i="35"/>
  <c r="BO10" i="35"/>
  <c r="CG9" i="35"/>
  <c r="CH9" i="35"/>
  <c r="BX9" i="35"/>
  <c r="BY9" i="35"/>
  <c r="BS9" i="35"/>
  <c r="BR9" i="35"/>
  <c r="BG9" i="35"/>
  <c r="BF9" i="35"/>
  <c r="CA8" i="35"/>
  <c r="CB8" i="35"/>
  <c r="BV8" i="35"/>
  <c r="BU8" i="35"/>
  <c r="BO8" i="35"/>
  <c r="BP8" i="35"/>
  <c r="BF8" i="35"/>
  <c r="BG8" i="35"/>
  <c r="CD7" i="35"/>
  <c r="CE7" i="35"/>
  <c r="BY7" i="35"/>
  <c r="BX7" i="35"/>
  <c r="BR7" i="35"/>
  <c r="BS7" i="35"/>
  <c r="BI7" i="35"/>
  <c r="BJ7" i="35"/>
  <c r="CH6" i="35"/>
  <c r="CG6" i="35"/>
  <c r="CB6" i="35"/>
  <c r="CA6" i="35"/>
  <c r="BU6" i="35"/>
  <c r="BV6" i="35"/>
  <c r="BP6" i="35"/>
  <c r="BO6" i="35"/>
  <c r="CE15" i="35"/>
  <c r="CD15" i="35"/>
  <c r="BU11" i="35"/>
  <c r="BV11" i="35"/>
  <c r="N33" i="35"/>
  <c r="BR14" i="35"/>
  <c r="BS14" i="35"/>
  <c r="AD15" i="35"/>
  <c r="BU12" i="35"/>
  <c r="BV12" i="35"/>
  <c r="BX16" i="35"/>
  <c r="BY16" i="35"/>
  <c r="BI10" i="35"/>
  <c r="BJ10" i="35"/>
  <c r="CG12" i="35"/>
  <c r="CH12" i="35"/>
  <c r="BV14" i="35"/>
  <c r="BU14" i="35"/>
  <c r="BO15" i="35"/>
  <c r="BP15" i="35"/>
  <c r="BL8" i="35"/>
  <c r="BM8" i="35"/>
  <c r="BX11" i="35"/>
  <c r="BY11" i="35"/>
  <c r="BR13" i="35"/>
  <c r="BS13" i="35"/>
  <c r="BL15" i="35"/>
  <c r="BM15" i="35"/>
  <c r="BF16" i="35"/>
  <c r="BG16" i="35"/>
  <c r="CD16" i="35"/>
  <c r="CE16" i="35"/>
  <c r="M22" i="35"/>
  <c r="BQ7" i="35" s="1"/>
  <c r="V18" i="35"/>
  <c r="G25" i="35"/>
  <c r="BH10" i="35" s="1"/>
  <c r="O18" i="35"/>
  <c r="BC16" i="35"/>
  <c r="BD16" i="35"/>
  <c r="BG15" i="35"/>
  <c r="BF15" i="35"/>
  <c r="BJ14" i="35"/>
  <c r="BI14" i="35"/>
  <c r="CA13" i="35"/>
  <c r="CB13" i="35"/>
  <c r="BM13" i="35"/>
  <c r="BL13" i="35"/>
  <c r="CD12" i="35"/>
  <c r="CE12" i="35"/>
  <c r="BO12" i="35"/>
  <c r="BP12" i="35"/>
  <c r="BI12" i="35"/>
  <c r="BJ12" i="35"/>
  <c r="CD11" i="35"/>
  <c r="CE11" i="35"/>
  <c r="BR11" i="35"/>
  <c r="BS11" i="35"/>
  <c r="BL11" i="35"/>
  <c r="BM11" i="35"/>
  <c r="CD10" i="35"/>
  <c r="CE10" i="35"/>
  <c r="BR10" i="35"/>
  <c r="BS10" i="35"/>
  <c r="BL10" i="35"/>
  <c r="BM10" i="35"/>
  <c r="CE9" i="35"/>
  <c r="CD9" i="35"/>
  <c r="BU9" i="35"/>
  <c r="BV9" i="35"/>
  <c r="BO9" i="35"/>
  <c r="BP9" i="35"/>
  <c r="CG8" i="35"/>
  <c r="CH8" i="35"/>
  <c r="BX8" i="35"/>
  <c r="BY8" i="35"/>
  <c r="BR8" i="35"/>
  <c r="BS8" i="35"/>
  <c r="BJ8" i="35"/>
  <c r="BI8" i="35"/>
  <c r="CH7" i="35"/>
  <c r="CG7" i="35"/>
  <c r="CA7" i="35"/>
  <c r="CB7" i="35"/>
  <c r="BU7" i="35"/>
  <c r="BV7" i="35"/>
  <c r="BM7" i="35"/>
  <c r="BL7" i="35"/>
  <c r="BF7" i="35"/>
  <c r="BG7" i="35"/>
  <c r="CE6" i="35"/>
  <c r="CD6" i="35"/>
  <c r="BY6" i="35"/>
  <c r="BX6" i="35"/>
  <c r="BS6" i="35"/>
  <c r="BR6" i="35"/>
  <c r="BL6" i="35"/>
  <c r="BM6" i="35"/>
  <c r="AE6" i="35"/>
  <c r="AW6" i="35" s="1"/>
  <c r="BX17" i="44"/>
  <c r="BY17" i="44"/>
  <c r="BG17" i="44"/>
  <c r="BF17" i="44"/>
  <c r="BC11" i="44"/>
  <c r="BD11" i="44"/>
  <c r="BD9" i="44"/>
  <c r="BC9" i="44"/>
  <c r="BD7" i="44"/>
  <c r="BC7" i="44"/>
  <c r="CB18" i="44"/>
  <c r="CA18" i="44"/>
  <c r="CE17" i="44"/>
  <c r="CD17" i="44"/>
  <c r="CH16" i="44"/>
  <c r="CG16" i="44"/>
  <c r="BL16" i="44"/>
  <c r="BM16" i="44"/>
  <c r="CK15" i="44"/>
  <c r="CJ15" i="44"/>
  <c r="BS15" i="44"/>
  <c r="BR15" i="44"/>
  <c r="BM15" i="44"/>
  <c r="BL15" i="44"/>
  <c r="CK14" i="44"/>
  <c r="CJ14" i="44"/>
  <c r="BR14" i="44"/>
  <c r="BS14" i="44"/>
  <c r="BM14" i="44"/>
  <c r="BL14" i="44"/>
  <c r="CN13" i="44"/>
  <c r="CM13" i="44"/>
  <c r="BY13" i="44"/>
  <c r="BX13" i="44"/>
  <c r="BS13" i="44"/>
  <c r="BR13" i="44"/>
  <c r="CP12" i="44"/>
  <c r="CQ12" i="44"/>
  <c r="CJ12" i="44"/>
  <c r="CK12" i="44"/>
  <c r="BV12" i="44"/>
  <c r="BU12" i="44"/>
  <c r="BP12" i="44"/>
  <c r="BO12" i="44"/>
  <c r="AC34" i="44"/>
  <c r="CO15" i="44" s="1"/>
  <c r="U34" i="44"/>
  <c r="CC15" i="44" s="1"/>
  <c r="Q34" i="44"/>
  <c r="BW15" i="44" s="1"/>
  <c r="G34" i="44"/>
  <c r="BH15" i="44" s="1"/>
  <c r="AE33" i="44"/>
  <c r="CR14" i="44" s="1"/>
  <c r="U33" i="44"/>
  <c r="CC14" i="44" s="1"/>
  <c r="Y32" i="44"/>
  <c r="CI13" i="44" s="1"/>
  <c r="I32" i="44"/>
  <c r="BK13" i="44" s="1"/>
  <c r="W31" i="44"/>
  <c r="CF12" i="44" s="1"/>
  <c r="H30" i="44"/>
  <c r="X29" i="44"/>
  <c r="BJ17" i="44"/>
  <c r="CU6" i="44" s="1"/>
  <c r="BI17" i="44"/>
  <c r="CM11" i="44"/>
  <c r="CN11" i="44"/>
  <c r="CA11" i="44"/>
  <c r="CB11" i="44"/>
  <c r="BV11" i="44"/>
  <c r="BU11" i="44"/>
  <c r="BG11" i="44"/>
  <c r="BF11" i="44"/>
  <c r="CN10" i="44"/>
  <c r="CM10" i="44"/>
  <c r="CB10" i="44"/>
  <c r="CA10" i="44"/>
  <c r="BV10" i="44"/>
  <c r="BU10" i="44"/>
  <c r="BJ10" i="44"/>
  <c r="BI10" i="44"/>
  <c r="CP9" i="44"/>
  <c r="CQ9" i="44"/>
  <c r="CG9" i="44"/>
  <c r="CH9" i="44"/>
  <c r="CB9" i="44"/>
  <c r="CA9" i="44"/>
  <c r="BU9" i="44"/>
  <c r="BV9" i="44"/>
  <c r="BI9" i="44"/>
  <c r="BJ9" i="44"/>
  <c r="CP8" i="44"/>
  <c r="CQ8" i="44"/>
  <c r="CH8" i="44"/>
  <c r="CG8" i="44"/>
  <c r="CB8" i="44"/>
  <c r="CA8" i="44"/>
  <c r="BV8" i="44"/>
  <c r="BU8" i="44"/>
  <c r="BL8" i="44"/>
  <c r="BM8" i="44"/>
  <c r="BG8" i="44"/>
  <c r="BF8" i="44"/>
  <c r="CN7" i="44"/>
  <c r="CM7" i="44"/>
  <c r="CH7" i="44"/>
  <c r="CG7" i="44"/>
  <c r="CB7" i="44"/>
  <c r="CA7" i="44"/>
  <c r="BS7" i="44"/>
  <c r="BR7" i="44"/>
  <c r="BL7" i="44"/>
  <c r="BM7" i="44"/>
  <c r="BG7" i="44"/>
  <c r="BF7" i="44"/>
  <c r="CN6" i="44"/>
  <c r="CM6" i="44"/>
  <c r="CH6" i="44"/>
  <c r="CG6" i="44"/>
  <c r="CB6" i="44"/>
  <c r="CA6" i="44"/>
  <c r="BV6" i="44"/>
  <c r="BU6" i="44"/>
  <c r="BP6" i="44"/>
  <c r="BO6" i="44"/>
  <c r="BJ6" i="44"/>
  <c r="BI6" i="44"/>
  <c r="BD12" i="44"/>
  <c r="BC12" i="44"/>
  <c r="BD10" i="44"/>
  <c r="BC10" i="44"/>
  <c r="BD8" i="44"/>
  <c r="BC8" i="44"/>
  <c r="BF19" i="44"/>
  <c r="BG19" i="44"/>
  <c r="BG18" i="44"/>
  <c r="BF18" i="44"/>
  <c r="CE16" i="44"/>
  <c r="CD16" i="44"/>
  <c r="BJ16" i="44"/>
  <c r="BI16" i="44"/>
  <c r="CH15" i="44"/>
  <c r="CG15" i="44"/>
  <c r="BO15" i="44"/>
  <c r="BP15" i="44"/>
  <c r="CN14" i="44"/>
  <c r="CM14" i="44"/>
  <c r="CH14" i="44"/>
  <c r="CG14" i="44"/>
  <c r="BP14" i="44"/>
  <c r="BO14" i="44"/>
  <c r="CP13" i="44"/>
  <c r="CQ13" i="44"/>
  <c r="CK13" i="44"/>
  <c r="CJ13" i="44"/>
  <c r="BU13" i="44"/>
  <c r="BV13" i="44"/>
  <c r="BP13" i="44"/>
  <c r="BO13" i="44"/>
  <c r="CN12" i="44"/>
  <c r="CM12" i="44"/>
  <c r="BX12" i="44"/>
  <c r="BY12" i="44"/>
  <c r="BS12" i="44"/>
  <c r="BR12" i="44"/>
  <c r="AE34" i="44"/>
  <c r="CR15" i="44" s="1"/>
  <c r="W34" i="44"/>
  <c r="CF15" i="44" s="1"/>
  <c r="S34" i="44"/>
  <c r="BZ15" i="44" s="1"/>
  <c r="I34" i="44"/>
  <c r="BK15" i="44" s="1"/>
  <c r="S33" i="44"/>
  <c r="BZ14" i="44" s="1"/>
  <c r="I33" i="44"/>
  <c r="BK14" i="44" s="1"/>
  <c r="W32" i="44"/>
  <c r="CF13" i="44" s="1"/>
  <c r="K32" i="44"/>
  <c r="BN13" i="44" s="1"/>
  <c r="G32" i="44"/>
  <c r="BH13" i="44" s="1"/>
  <c r="U31" i="44"/>
  <c r="CC12" i="44" s="1"/>
  <c r="J30" i="44"/>
  <c r="L29" i="44"/>
  <c r="AB28" i="44"/>
  <c r="BL17" i="44"/>
  <c r="BM17" i="44"/>
  <c r="CX6" i="44" s="1"/>
  <c r="CQ11" i="44"/>
  <c r="CP11" i="44"/>
  <c r="CE11" i="44"/>
  <c r="CD11" i="44"/>
  <c r="BY11" i="44"/>
  <c r="BX11" i="44"/>
  <c r="BS11" i="44"/>
  <c r="BR11" i="44"/>
  <c r="CP10" i="44"/>
  <c r="CQ10" i="44"/>
  <c r="CD10" i="44"/>
  <c r="CE10" i="44"/>
  <c r="BY10" i="44"/>
  <c r="BX10" i="44"/>
  <c r="BR10" i="44"/>
  <c r="BS10" i="44"/>
  <c r="BF10" i="44"/>
  <c r="BG10" i="44"/>
  <c r="CK9" i="44"/>
  <c r="CJ9" i="44"/>
  <c r="CE9" i="44"/>
  <c r="CD9" i="44"/>
  <c r="BY9" i="44"/>
  <c r="BX9" i="44"/>
  <c r="BM9" i="44"/>
  <c r="BL9" i="44"/>
  <c r="BG9" i="44"/>
  <c r="BF9" i="44"/>
  <c r="CJ8" i="44"/>
  <c r="CK8" i="44"/>
  <c r="CE8" i="44"/>
  <c r="CD8" i="44"/>
  <c r="BX8" i="44"/>
  <c r="BY8" i="44"/>
  <c r="BP8" i="44"/>
  <c r="BO8" i="44"/>
  <c r="BJ8" i="44"/>
  <c r="BI8" i="44"/>
  <c r="CQ7" i="44"/>
  <c r="CP7" i="44"/>
  <c r="CJ7" i="44"/>
  <c r="CK7" i="44"/>
  <c r="CE7" i="44"/>
  <c r="CD7" i="44"/>
  <c r="BX7" i="44"/>
  <c r="BY7" i="44"/>
  <c r="BP7" i="44"/>
  <c r="BO7" i="44"/>
  <c r="BJ7" i="44"/>
  <c r="BI7" i="44"/>
  <c r="CQ6" i="44"/>
  <c r="CP6" i="44"/>
  <c r="CK6" i="44"/>
  <c r="CJ6" i="44"/>
  <c r="CD6" i="44"/>
  <c r="CE6" i="44"/>
  <c r="BY6" i="44"/>
  <c r="BX6" i="44"/>
  <c r="BR6" i="44"/>
  <c r="BS6" i="44"/>
  <c r="BM6" i="44"/>
  <c r="BL6" i="44"/>
  <c r="BF6" i="44"/>
  <c r="BG6" i="44"/>
  <c r="F14" i="31"/>
  <c r="E17" i="34"/>
  <c r="AD12" i="34"/>
  <c r="AD13" i="34"/>
  <c r="D28" i="34"/>
  <c r="BC13" i="34" s="1"/>
  <c r="AC14" i="34"/>
  <c r="AF14" i="34" s="1"/>
  <c r="AW14" i="34" s="1"/>
  <c r="CA7" i="33"/>
  <c r="CB7" i="33"/>
  <c r="BS6" i="33"/>
  <c r="BR6" i="33"/>
  <c r="E28" i="33"/>
  <c r="BE13" i="33" s="1"/>
  <c r="BD6" i="33"/>
  <c r="BC6" i="33"/>
  <c r="BX6" i="33"/>
  <c r="BY6" i="33"/>
  <c r="BG6" i="33"/>
  <c r="BF6" i="33"/>
  <c r="BU6" i="33"/>
  <c r="BV6" i="33"/>
  <c r="BP6" i="33"/>
  <c r="BO6" i="33"/>
  <c r="BJ6" i="33"/>
  <c r="BI6" i="33"/>
  <c r="BL6" i="33"/>
  <c r="BM6" i="33"/>
  <c r="BS7" i="32"/>
  <c r="BR7" i="32"/>
  <c r="BI7" i="32"/>
  <c r="BJ7" i="32"/>
  <c r="BS6" i="32"/>
  <c r="BR6" i="32"/>
  <c r="BM6" i="32"/>
  <c r="BL6" i="32"/>
  <c r="BF6" i="32"/>
  <c r="BG6" i="32"/>
  <c r="H15" i="32"/>
  <c r="BV7" i="32"/>
  <c r="BU7" i="32"/>
  <c r="BP7" i="32"/>
  <c r="BO7" i="32"/>
  <c r="BF7" i="32"/>
  <c r="BG7" i="32"/>
  <c r="BV6" i="32"/>
  <c r="BU6" i="32"/>
  <c r="BP6" i="32"/>
  <c r="BO6" i="32"/>
  <c r="BC6" i="32"/>
  <c r="BD6" i="32"/>
  <c r="AD11" i="35"/>
  <c r="BC10" i="35"/>
  <c r="BD10" i="35"/>
  <c r="D27" i="35"/>
  <c r="BD12" i="35" s="1"/>
  <c r="BC9" i="35"/>
  <c r="BD9" i="35"/>
  <c r="BC12" i="35"/>
  <c r="BC8" i="35"/>
  <c r="BD8" i="35"/>
  <c r="BC7" i="35"/>
  <c r="BD7" i="35"/>
  <c r="AB7" i="35"/>
  <c r="BE7" i="35"/>
  <c r="I26" i="35"/>
  <c r="BK11" i="35" s="1"/>
  <c r="BI11" i="35"/>
  <c r="BJ11" i="35"/>
  <c r="BJ6" i="35"/>
  <c r="BI6" i="35"/>
  <c r="G28" i="35"/>
  <c r="BH13" i="35" s="1"/>
  <c r="AB6" i="35"/>
  <c r="BH6" i="35"/>
  <c r="BA6" i="35" s="1"/>
  <c r="BG6" i="35"/>
  <c r="BF6" i="35"/>
  <c r="BF13" i="35"/>
  <c r="BG13" i="35"/>
  <c r="E30" i="35"/>
  <c r="BE15" i="35" s="1"/>
  <c r="BC6" i="35"/>
  <c r="BD6" i="35"/>
  <c r="D30" i="35"/>
  <c r="BC10" i="34"/>
  <c r="BD10" i="34"/>
  <c r="D27" i="34"/>
  <c r="BD9" i="34"/>
  <c r="BC9" i="34"/>
  <c r="D17" i="34"/>
  <c r="BD8" i="34"/>
  <c r="BC8" i="34"/>
  <c r="BD13" i="34"/>
  <c r="BD7" i="34"/>
  <c r="BC7" i="34"/>
  <c r="BD15" i="34"/>
  <c r="BC6" i="34"/>
  <c r="BD6" i="34"/>
  <c r="G23" i="31"/>
  <c r="BH12" i="31" s="1"/>
  <c r="U12" i="31"/>
  <c r="M21" i="31"/>
  <c r="BQ10" i="31" s="1"/>
  <c r="O23" i="31"/>
  <c r="BT12" i="31" s="1"/>
  <c r="I25" i="36"/>
  <c r="BK10" i="36" s="1"/>
  <c r="BA10" i="36" s="1"/>
  <c r="Q27" i="36"/>
  <c r="BW12" i="36" s="1"/>
  <c r="Q29" i="36"/>
  <c r="BW14" i="36" s="1"/>
  <c r="Q30" i="36"/>
  <c r="BW15" i="36" s="1"/>
  <c r="Q31" i="36"/>
  <c r="BW16" i="36" s="1"/>
  <c r="U27" i="36"/>
  <c r="CC12" i="36" s="1"/>
  <c r="Y29" i="36"/>
  <c r="CI14" i="36" s="1"/>
  <c r="W30" i="36"/>
  <c r="CF15" i="36" s="1"/>
  <c r="M31" i="36"/>
  <c r="BQ16" i="36" s="1"/>
  <c r="V31" i="36"/>
  <c r="Q19" i="36"/>
  <c r="AG9" i="36"/>
  <c r="X19" i="36"/>
  <c r="V19" i="36"/>
  <c r="T19" i="36"/>
  <c r="F19" i="36"/>
  <c r="AG15" i="36"/>
  <c r="E31" i="36"/>
  <c r="BE16" i="36" s="1"/>
  <c r="AG17" i="36"/>
  <c r="AD6" i="36"/>
  <c r="AV6" i="36" s="1"/>
  <c r="M24" i="36"/>
  <c r="BQ9" i="36" s="1"/>
  <c r="G27" i="36"/>
  <c r="BH12" i="36" s="1"/>
  <c r="M29" i="36"/>
  <c r="BQ14" i="36" s="1"/>
  <c r="L30" i="36"/>
  <c r="AA30" i="36"/>
  <c r="CL15" i="36" s="1"/>
  <c r="I31" i="36"/>
  <c r="BK16" i="36" s="1"/>
  <c r="AA31" i="36"/>
  <c r="CL16" i="36" s="1"/>
  <c r="I19" i="36"/>
  <c r="AH8" i="36"/>
  <c r="AJ8" i="36" s="1"/>
  <c r="AW8" i="36" s="1"/>
  <c r="AH16" i="36"/>
  <c r="AJ16" i="36" s="1"/>
  <c r="AW16" i="36" s="1"/>
  <c r="AH17" i="36"/>
  <c r="AJ17" i="36" s="1"/>
  <c r="AW17" i="36" s="1"/>
  <c r="W6" i="33"/>
  <c r="AV6" i="33" s="1"/>
  <c r="BA6" i="33"/>
  <c r="BS7" i="33"/>
  <c r="E29" i="35"/>
  <c r="BE14" i="35" s="1"/>
  <c r="E18" i="35"/>
  <c r="BJ10" i="33"/>
  <c r="BI10" i="33"/>
  <c r="Y9" i="33"/>
  <c r="O16" i="33"/>
  <c r="P16" i="33"/>
  <c r="S27" i="33"/>
  <c r="BZ12" i="33" s="1"/>
  <c r="T16" i="33"/>
  <c r="D16" i="33"/>
  <c r="X6" i="33"/>
  <c r="BA6" i="32"/>
  <c r="K15" i="32"/>
  <c r="BI6" i="32"/>
  <c r="BJ6" i="32"/>
  <c r="U6" i="32"/>
  <c r="AV6" i="32" s="1"/>
  <c r="F15" i="32"/>
  <c r="BD7" i="32"/>
  <c r="BC7" i="32"/>
  <c r="M20" i="31"/>
  <c r="BQ9" i="31" s="1"/>
  <c r="J14" i="31"/>
  <c r="D14" i="31"/>
  <c r="W9" i="32"/>
  <c r="W10" i="32"/>
  <c r="W11" i="32"/>
  <c r="X8" i="32"/>
  <c r="E15" i="32"/>
  <c r="S15" i="32"/>
  <c r="H18" i="31"/>
  <c r="BJ7" i="31" s="1"/>
  <c r="G20" i="31"/>
  <c r="BH9" i="31" s="1"/>
  <c r="D21" i="31"/>
  <c r="BC10" i="31" s="1"/>
  <c r="E22" i="31"/>
  <c r="BE11" i="31" s="1"/>
  <c r="K22" i="31"/>
  <c r="BN11" i="31" s="1"/>
  <c r="Q22" i="31"/>
  <c r="BW11" i="31" s="1"/>
  <c r="I23" i="31"/>
  <c r="BK12" i="31" s="1"/>
  <c r="Q23" i="31"/>
  <c r="BW12" i="31" s="1"/>
  <c r="BV6" i="31"/>
  <c r="BU6" i="31"/>
  <c r="F19" i="31"/>
  <c r="BF8" i="31" s="1"/>
  <c r="Q21" i="31"/>
  <c r="BW10" i="31" s="1"/>
  <c r="I22" i="31"/>
  <c r="BK11" i="31" s="1"/>
  <c r="N23" i="31"/>
  <c r="BR12" i="31" s="1"/>
  <c r="BA6" i="31"/>
  <c r="BC7" i="31"/>
  <c r="BD7" i="31"/>
  <c r="BR7" i="31"/>
  <c r="BS7" i="31"/>
  <c r="BM8" i="31"/>
  <c r="BL8" i="31"/>
  <c r="BV8" i="31"/>
  <c r="BU8" i="31"/>
  <c r="BV9" i="31"/>
  <c r="BU9" i="31"/>
  <c r="BD12" i="31"/>
  <c r="BC12" i="31"/>
  <c r="BG7" i="31"/>
  <c r="BF7" i="31"/>
  <c r="BP7" i="31"/>
  <c r="BO7" i="31"/>
  <c r="BV7" i="31"/>
  <c r="BU7" i="31"/>
  <c r="BI8" i="31"/>
  <c r="BJ8" i="31"/>
  <c r="BP8" i="31"/>
  <c r="BO8" i="31"/>
  <c r="BJ9" i="31"/>
  <c r="BI9" i="31"/>
  <c r="BR9" i="31"/>
  <c r="BS9" i="31"/>
  <c r="BG10" i="31"/>
  <c r="BF10" i="31"/>
  <c r="BR10" i="31"/>
  <c r="BS10" i="31"/>
  <c r="BP11" i="31"/>
  <c r="BO11" i="31"/>
  <c r="BM7" i="31"/>
  <c r="BL7" i="31"/>
  <c r="BC8" i="31"/>
  <c r="BD8" i="31"/>
  <c r="BL9" i="31"/>
  <c r="BM9" i="31"/>
  <c r="BI10" i="31"/>
  <c r="BJ10" i="31"/>
  <c r="BF11" i="31"/>
  <c r="BG11" i="31"/>
  <c r="BR6" i="31"/>
  <c r="BS6" i="31"/>
  <c r="BP6" i="31"/>
  <c r="BO6" i="31"/>
  <c r="BL6" i="31"/>
  <c r="BM6" i="31"/>
  <c r="V7" i="31"/>
  <c r="W7" i="31" s="1"/>
  <c r="AW7" i="31" s="1"/>
  <c r="W6" i="31"/>
  <c r="AW6" i="31" s="1"/>
  <c r="BJ6" i="31"/>
  <c r="BI6" i="31"/>
  <c r="BG6" i="31"/>
  <c r="BF6" i="31"/>
  <c r="BC6" i="31"/>
  <c r="BD6" i="31"/>
  <c r="E14" i="31"/>
  <c r="AG11" i="36"/>
  <c r="H19" i="36"/>
  <c r="D19" i="36"/>
  <c r="AG12" i="36"/>
  <c r="AJ18" i="46"/>
  <c r="AV18" i="46" s="1"/>
  <c r="Y41" i="46"/>
  <c r="V10" i="31"/>
  <c r="W10" i="31" s="1"/>
  <c r="AW10" i="31" s="1"/>
  <c r="V9" i="31"/>
  <c r="M19" i="36"/>
  <c r="K24" i="35"/>
  <c r="BN9" i="35" s="1"/>
  <c r="J18" i="35"/>
  <c r="AC9" i="35"/>
  <c r="AE9" i="35" s="1"/>
  <c r="AW9" i="35" s="1"/>
  <c r="N19" i="36"/>
  <c r="Y24" i="36"/>
  <c r="CI9" i="36" s="1"/>
  <c r="Y19" i="36"/>
  <c r="V25" i="36"/>
  <c r="W19" i="36"/>
  <c r="E19" i="36"/>
  <c r="AH12" i="36"/>
  <c r="E28" i="36"/>
  <c r="BE13" i="36" s="1"/>
  <c r="I28" i="36"/>
  <c r="BK13" i="36" s="1"/>
  <c r="S28" i="36"/>
  <c r="BZ13" i="36" s="1"/>
  <c r="G29" i="36"/>
  <c r="BH14" i="36" s="1"/>
  <c r="AH14" i="36"/>
  <c r="S29" i="36"/>
  <c r="BZ14" i="36" s="1"/>
  <c r="AA29" i="36"/>
  <c r="CL14" i="36" s="1"/>
  <c r="G30" i="36"/>
  <c r="BH15" i="36" s="1"/>
  <c r="AH15" i="36"/>
  <c r="O30" i="36"/>
  <c r="BT15" i="36" s="1"/>
  <c r="S30" i="36"/>
  <c r="BZ15" i="36" s="1"/>
  <c r="Y30" i="36"/>
  <c r="CI15" i="36" s="1"/>
  <c r="K31" i="36"/>
  <c r="BN16" i="36" s="1"/>
  <c r="O31" i="36"/>
  <c r="BT16" i="36" s="1"/>
  <c r="U31" i="36"/>
  <c r="CC16" i="36" s="1"/>
  <c r="Y31" i="36"/>
  <c r="CI16" i="36" s="1"/>
  <c r="O14" i="31"/>
  <c r="O19" i="31"/>
  <c r="BT8" i="31" s="1"/>
  <c r="Q41" i="46"/>
  <c r="M41" i="46"/>
  <c r="AK9" i="46"/>
  <c r="D31" i="36"/>
  <c r="G20" i="1"/>
  <c r="R27" i="35"/>
  <c r="E32" i="36"/>
  <c r="BE17" i="36" s="1"/>
  <c r="D29" i="34"/>
  <c r="D20" i="31"/>
  <c r="AC8" i="35"/>
  <c r="Z37" i="1"/>
  <c r="R37" i="1"/>
  <c r="J37" i="1"/>
  <c r="J20" i="1"/>
  <c r="Z36" i="1"/>
  <c r="P36" i="1"/>
  <c r="P35" i="1"/>
  <c r="P34" i="1"/>
  <c r="L34" i="1"/>
  <c r="F32" i="1"/>
  <c r="AH12" i="1"/>
  <c r="M27" i="33"/>
  <c r="BQ12" i="33" s="1"/>
  <c r="L27" i="33"/>
  <c r="P26" i="34"/>
  <c r="P17" i="34"/>
  <c r="L27" i="34"/>
  <c r="L17" i="34"/>
  <c r="W18" i="35"/>
  <c r="AD8" i="35"/>
  <c r="AD10" i="35"/>
  <c r="AE10" i="35" s="1"/>
  <c r="AW10" i="35" s="1"/>
  <c r="AC11" i="35"/>
  <c r="AE11" i="35" s="1"/>
  <c r="AW11" i="35" s="1"/>
  <c r="Q28" i="35"/>
  <c r="BW13" i="35" s="1"/>
  <c r="U30" i="35"/>
  <c r="CC15" i="35" s="1"/>
  <c r="M31" i="35"/>
  <c r="BQ16" i="35" s="1"/>
  <c r="X31" i="35"/>
  <c r="L23" i="31"/>
  <c r="M23" i="31"/>
  <c r="BQ12" i="31" s="1"/>
  <c r="N41" i="46"/>
  <c r="S41" i="46"/>
  <c r="W20" i="1"/>
  <c r="L28" i="1"/>
  <c r="AH9" i="1"/>
  <c r="S25" i="35"/>
  <c r="BZ10" i="35" s="1"/>
  <c r="R18" i="35"/>
  <c r="J24" i="35"/>
  <c r="U8" i="31"/>
  <c r="G19" i="31"/>
  <c r="BH8" i="31" s="1"/>
  <c r="J19" i="36"/>
  <c r="N37" i="1"/>
  <c r="F37" i="1"/>
  <c r="V36" i="1"/>
  <c r="L36" i="1"/>
  <c r="V35" i="1"/>
  <c r="L35" i="1"/>
  <c r="Z34" i="1"/>
  <c r="Z33" i="1"/>
  <c r="N33" i="1"/>
  <c r="P32" i="1"/>
  <c r="D22" i="31"/>
  <c r="X28" i="35"/>
  <c r="X30" i="35"/>
  <c r="F25" i="35"/>
  <c r="D28" i="35"/>
  <c r="E29" i="34"/>
  <c r="BE14" i="34" s="1"/>
  <c r="E28" i="35"/>
  <c r="BE13" i="35" s="1"/>
  <c r="K21" i="31"/>
  <c r="BN10" i="31" s="1"/>
  <c r="I18" i="31"/>
  <c r="Y8" i="33"/>
  <c r="AA8" i="33" s="1"/>
  <c r="AW8" i="33" s="1"/>
  <c r="AC12" i="34"/>
  <c r="AC7" i="35"/>
  <c r="AE7" i="35" s="1"/>
  <c r="AW7" i="35" s="1"/>
  <c r="AG7" i="36"/>
  <c r="Z9" i="33"/>
  <c r="AA9" i="33" s="1"/>
  <c r="AW9" i="33" s="1"/>
  <c r="G16" i="33"/>
  <c r="Z12" i="33"/>
  <c r="E16" i="33"/>
  <c r="I38" i="44"/>
  <c r="BK19" i="44" s="1"/>
  <c r="Q37" i="44"/>
  <c r="BW18" i="44" s="1"/>
  <c r="H34" i="44"/>
  <c r="AK15" i="44"/>
  <c r="H33" i="44"/>
  <c r="V32" i="44"/>
  <c r="J32" i="44"/>
  <c r="F32" i="44"/>
  <c r="D41" i="46"/>
  <c r="I41" i="46"/>
  <c r="O41" i="46"/>
  <c r="Z41" i="46"/>
  <c r="AJ9" i="46"/>
  <c r="AV9" i="46" s="1"/>
  <c r="AK18" i="46"/>
  <c r="AF41" i="46"/>
  <c r="T31" i="1"/>
  <c r="H31" i="1"/>
  <c r="W30" i="1"/>
  <c r="CF11" i="1" s="1"/>
  <c r="AH10" i="1"/>
  <c r="AC37" i="1"/>
  <c r="CO18" i="1" s="1"/>
  <c r="S32" i="1"/>
  <c r="BZ13" i="1" s="1"/>
  <c r="K14" i="31"/>
  <c r="N22" i="31"/>
  <c r="W8" i="32"/>
  <c r="D23" i="32"/>
  <c r="K23" i="32"/>
  <c r="BN12" i="32" s="1"/>
  <c r="D24" i="32"/>
  <c r="Z10" i="33"/>
  <c r="L22" i="34"/>
  <c r="AD10" i="34"/>
  <c r="AF10" i="34" s="1"/>
  <c r="AW10" i="34" s="1"/>
  <c r="U30" i="34"/>
  <c r="CC15" i="34" s="1"/>
  <c r="K23" i="35"/>
  <c r="BN8" i="35" s="1"/>
  <c r="I24" i="35"/>
  <c r="U24" i="35"/>
  <c r="W28" i="35"/>
  <c r="CF13" i="35" s="1"/>
  <c r="D29" i="35"/>
  <c r="Q29" i="35"/>
  <c r="BW14" i="35" s="1"/>
  <c r="I30" i="35"/>
  <c r="BK15" i="35" s="1"/>
  <c r="W30" i="35"/>
  <c r="CF15" i="35" s="1"/>
  <c r="O31" i="35"/>
  <c r="BT16" i="35" s="1"/>
  <c r="S31" i="35"/>
  <c r="BZ16" i="35" s="1"/>
  <c r="AG14" i="36"/>
  <c r="AA6" i="35"/>
  <c r="AV6" i="35" s="1"/>
  <c r="V6" i="32"/>
  <c r="K21" i="44"/>
  <c r="Z30" i="44"/>
  <c r="L30" i="44"/>
  <c r="J29" i="44"/>
  <c r="AK8" i="44"/>
  <c r="AB20" i="1"/>
  <c r="D34" i="1"/>
  <c r="U9" i="31"/>
  <c r="E21" i="31"/>
  <c r="BE10" i="31" s="1"/>
  <c r="I15" i="32"/>
  <c r="X10" i="32"/>
  <c r="F25" i="33"/>
  <c r="Z14" i="33"/>
  <c r="F25" i="34"/>
  <c r="AC11" i="34"/>
  <c r="H17" i="34"/>
  <c r="R17" i="34"/>
  <c r="N27" i="34"/>
  <c r="F28" i="34"/>
  <c r="T28" i="34"/>
  <c r="N29" i="34"/>
  <c r="AC15" i="34"/>
  <c r="I18" i="35"/>
  <c r="U25" i="35"/>
  <c r="CC10" i="35" s="1"/>
  <c r="AD14" i="35"/>
  <c r="I32" i="36"/>
  <c r="BK17" i="36" s="1"/>
  <c r="M32" i="36"/>
  <c r="BQ17" i="36" s="1"/>
  <c r="U32" i="36"/>
  <c r="CC17" i="36" s="1"/>
  <c r="Y32" i="36"/>
  <c r="CI17" i="36" s="1"/>
  <c r="AD38" i="44"/>
  <c r="Z38" i="44"/>
  <c r="V38" i="44"/>
  <c r="R38" i="44"/>
  <c r="N38" i="44"/>
  <c r="J38" i="44"/>
  <c r="X37" i="44"/>
  <c r="N37" i="44"/>
  <c r="J37" i="44"/>
  <c r="AB36" i="44"/>
  <c r="N36" i="44"/>
  <c r="AE35" i="44"/>
  <c r="CR16" i="44" s="1"/>
  <c r="AA35" i="44"/>
  <c r="CL16" i="44" s="1"/>
  <c r="G35" i="44"/>
  <c r="BH16" i="44" s="1"/>
  <c r="V31" i="44"/>
  <c r="J31" i="44"/>
  <c r="F31" i="44"/>
  <c r="M29" i="44"/>
  <c r="BQ10" i="44" s="1"/>
  <c r="O27" i="44"/>
  <c r="G31" i="35"/>
  <c r="BH16" i="35" s="1"/>
  <c r="AC15" i="35"/>
  <c r="H18" i="35"/>
  <c r="I30" i="34"/>
  <c r="BK15" i="34" s="1"/>
  <c r="R29" i="34"/>
  <c r="Q30" i="34"/>
  <c r="BW15" i="34" s="1"/>
  <c r="Y7" i="32"/>
  <c r="AW7" i="32" s="1"/>
  <c r="E24" i="32"/>
  <c r="BE13" i="32" s="1"/>
  <c r="E23" i="32"/>
  <c r="BE12" i="32" s="1"/>
  <c r="AA10" i="35"/>
  <c r="AV10" i="35" s="1"/>
  <c r="N19" i="31"/>
  <c r="V8" i="31"/>
  <c r="X9" i="32"/>
  <c r="X34" i="1"/>
  <c r="E32" i="1"/>
  <c r="BE13" i="1" s="1"/>
  <c r="AI13" i="1"/>
  <c r="AA6" i="33"/>
  <c r="AW6" i="33" s="1"/>
  <c r="O29" i="35"/>
  <c r="BT14" i="35" s="1"/>
  <c r="N18" i="35"/>
  <c r="AE15" i="35"/>
  <c r="AW15" i="35" s="1"/>
  <c r="AD21" i="44"/>
  <c r="T21" i="44"/>
  <c r="P21" i="44"/>
  <c r="AC35" i="44"/>
  <c r="CO16" i="44" s="1"/>
  <c r="AB35" i="44"/>
  <c r="AH7" i="1"/>
  <c r="N20" i="1"/>
  <c r="E26" i="35"/>
  <c r="BE11" i="35" s="1"/>
  <c r="D18" i="35"/>
  <c r="AH9" i="36"/>
  <c r="AJ9" i="36" s="1"/>
  <c r="AW9" i="36" s="1"/>
  <c r="K19" i="36"/>
  <c r="J25" i="36"/>
  <c r="AH10" i="36"/>
  <c r="AJ10" i="36" s="1"/>
  <c r="AW10" i="36" s="1"/>
  <c r="I26" i="36"/>
  <c r="BK11" i="36" s="1"/>
  <c r="AH11" i="36"/>
  <c r="AJ11" i="36" s="1"/>
  <c r="AW11" i="36" s="1"/>
  <c r="U26" i="36"/>
  <c r="CC11" i="36" s="1"/>
  <c r="U19" i="36"/>
  <c r="O29" i="36"/>
  <c r="BT14" i="36" s="1"/>
  <c r="O19" i="36"/>
  <c r="H36" i="1"/>
  <c r="AH17" i="1"/>
  <c r="D35" i="1"/>
  <c r="AH16" i="1"/>
  <c r="U31" i="1"/>
  <c r="CC12" i="1" s="1"/>
  <c r="AI12" i="1"/>
  <c r="AK12" i="1" s="1"/>
  <c r="AW12" i="1" s="1"/>
  <c r="K28" i="1"/>
  <c r="BN9" i="1" s="1"/>
  <c r="AI9" i="1"/>
  <c r="AK9" i="1" s="1"/>
  <c r="AW9" i="1" s="1"/>
  <c r="M20" i="1"/>
  <c r="J21" i="31"/>
  <c r="P21" i="31"/>
  <c r="H22" i="31"/>
  <c r="U11" i="31"/>
  <c r="N14" i="31"/>
  <c r="O22" i="31"/>
  <c r="F23" i="31"/>
  <c r="J23" i="31"/>
  <c r="K23" i="31"/>
  <c r="G21" i="32"/>
  <c r="BH10" i="32" s="1"/>
  <c r="W12" i="32"/>
  <c r="D15" i="32"/>
  <c r="W13" i="32"/>
  <c r="Y10" i="33"/>
  <c r="Q16" i="33"/>
  <c r="M30" i="34"/>
  <c r="BQ15" i="34" s="1"/>
  <c r="M17" i="34"/>
  <c r="V33" i="35"/>
  <c r="S34" i="1"/>
  <c r="BZ15" i="1" s="1"/>
  <c r="S20" i="1"/>
  <c r="G30" i="1"/>
  <c r="BH11" i="1" s="1"/>
  <c r="X28" i="1"/>
  <c r="X20" i="1"/>
  <c r="L27" i="1"/>
  <c r="AH8" i="1"/>
  <c r="M14" i="31"/>
  <c r="L20" i="31"/>
  <c r="V12" i="31"/>
  <c r="X11" i="32"/>
  <c r="D26" i="33"/>
  <c r="Y11" i="33"/>
  <c r="Y13" i="33"/>
  <c r="D28" i="33"/>
  <c r="H29" i="33"/>
  <c r="H16" i="33"/>
  <c r="M29" i="35"/>
  <c r="BQ14" i="35" s="1"/>
  <c r="M18" i="35"/>
  <c r="AB34" i="1"/>
  <c r="AB33" i="1"/>
  <c r="T33" i="1"/>
  <c r="P33" i="1"/>
  <c r="F33" i="1"/>
  <c r="T32" i="1"/>
  <c r="H32" i="1"/>
  <c r="W31" i="1"/>
  <c r="CF12" i="1" s="1"/>
  <c r="S31" i="1"/>
  <c r="BZ12" i="1" s="1"/>
  <c r="G31" i="1"/>
  <c r="BH12" i="1" s="1"/>
  <c r="V30" i="1"/>
  <c r="J30" i="1"/>
  <c r="Y29" i="1"/>
  <c r="CI10" i="1" s="1"/>
  <c r="I29" i="1"/>
  <c r="BK10" i="1" s="1"/>
  <c r="BA10" i="1" s="1"/>
  <c r="M28" i="1"/>
  <c r="BQ9" i="1" s="1"/>
  <c r="O26" i="1"/>
  <c r="W29" i="1"/>
  <c r="CF10" i="1" s="1"/>
  <c r="AB37" i="1"/>
  <c r="AC32" i="1"/>
  <c r="CO13" i="1" s="1"/>
  <c r="E34" i="1"/>
  <c r="BE15" i="1" s="1"/>
  <c r="E31" i="1"/>
  <c r="BE12" i="1" s="1"/>
  <c r="L21" i="31"/>
  <c r="P22" i="31"/>
  <c r="H23" i="31"/>
  <c r="S6" i="31"/>
  <c r="AV6" i="31" s="1"/>
  <c r="R15" i="32"/>
  <c r="X12" i="32"/>
  <c r="R24" i="32"/>
  <c r="K16" i="33"/>
  <c r="M16" i="33"/>
  <c r="U16" i="33"/>
  <c r="S16" i="33"/>
  <c r="Z13" i="33"/>
  <c r="AD15" i="34"/>
  <c r="Q32" i="36"/>
  <c r="BW17" i="36" s="1"/>
  <c r="P32" i="36"/>
  <c r="S37" i="1"/>
  <c r="BZ18" i="1" s="1"/>
  <c r="O37" i="1"/>
  <c r="BT18" i="1" s="1"/>
  <c r="K37" i="1"/>
  <c r="BN18" i="1" s="1"/>
  <c r="G37" i="1"/>
  <c r="BH18" i="1" s="1"/>
  <c r="AA36" i="1"/>
  <c r="CL17" i="1" s="1"/>
  <c r="W36" i="1"/>
  <c r="CF17" i="1" s="1"/>
  <c r="Q36" i="1"/>
  <c r="BW17" i="1" s="1"/>
  <c r="M36" i="1"/>
  <c r="BQ17" i="1" s="1"/>
  <c r="I36" i="1"/>
  <c r="BK17" i="1" s="1"/>
  <c r="BA17" i="1" s="1"/>
  <c r="W35" i="1"/>
  <c r="CF16" i="1" s="1"/>
  <c r="Q35" i="1"/>
  <c r="BW16" i="1" s="1"/>
  <c r="M35" i="1"/>
  <c r="BQ16" i="1" s="1"/>
  <c r="E35" i="1"/>
  <c r="BE16" i="1" s="1"/>
  <c r="AA34" i="1"/>
  <c r="CL15" i="1" s="1"/>
  <c r="Q34" i="1"/>
  <c r="BW15" i="1" s="1"/>
  <c r="M34" i="1"/>
  <c r="BQ15" i="1" s="1"/>
  <c r="AA33" i="1"/>
  <c r="CL14" i="1" s="1"/>
  <c r="S33" i="1"/>
  <c r="O33" i="1"/>
  <c r="BT14" i="1" s="1"/>
  <c r="E33" i="1"/>
  <c r="BE14" i="1" s="1"/>
  <c r="Q32" i="1"/>
  <c r="BW13" i="1" s="1"/>
  <c r="G32" i="1"/>
  <c r="BH13" i="1" s="1"/>
  <c r="U30" i="1"/>
  <c r="I30" i="1"/>
  <c r="BK11" i="1" s="1"/>
  <c r="G34" i="1"/>
  <c r="BH15" i="1" s="1"/>
  <c r="I14" i="31"/>
  <c r="P23" i="31"/>
  <c r="Q15" i="32"/>
  <c r="M15" i="32"/>
  <c r="R23" i="32"/>
  <c r="X13" i="32"/>
  <c r="F24" i="33"/>
  <c r="N26" i="33"/>
  <c r="O27" i="33"/>
  <c r="BT12" i="33" s="1"/>
  <c r="Y14" i="33"/>
  <c r="O29" i="33"/>
  <c r="BT14" i="33" s="1"/>
  <c r="S29" i="33"/>
  <c r="BZ14" i="33" s="1"/>
  <c r="J23" i="34"/>
  <c r="H24" i="34"/>
  <c r="T24" i="34"/>
  <c r="H25" i="34"/>
  <c r="R25" i="34"/>
  <c r="W23" i="35"/>
  <c r="CF8" i="35" s="1"/>
  <c r="AC14" i="35"/>
  <c r="U31" i="35"/>
  <c r="CC16" i="35" s="1"/>
  <c r="T31" i="35"/>
  <c r="T33" i="35" s="1"/>
  <c r="D32" i="36"/>
  <c r="AA6" i="34"/>
  <c r="Y38" i="44"/>
  <c r="CI19" i="44" s="1"/>
  <c r="AA37" i="44"/>
  <c r="CL18" i="44" s="1"/>
  <c r="X30" i="44"/>
  <c r="Y30" i="44"/>
  <c r="CI11" i="44" s="1"/>
  <c r="L28" i="44"/>
  <c r="M28" i="44"/>
  <c r="BQ9" i="44" s="1"/>
  <c r="K31" i="44"/>
  <c r="BN12" i="44" s="1"/>
  <c r="R28" i="33"/>
  <c r="U23" i="34"/>
  <c r="CC8" i="34" s="1"/>
  <c r="K24" i="34"/>
  <c r="BN9" i="34" s="1"/>
  <c r="Q25" i="34"/>
  <c r="BW10" i="34" s="1"/>
  <c r="AD11" i="34"/>
  <c r="AF11" i="34" s="1"/>
  <c r="AW11" i="34" s="1"/>
  <c r="I26" i="34"/>
  <c r="BK11" i="34" s="1"/>
  <c r="S26" i="34"/>
  <c r="BZ11" i="34" s="1"/>
  <c r="G27" i="34"/>
  <c r="BH12" i="34" s="1"/>
  <c r="O27" i="34"/>
  <c r="BT12" i="34" s="1"/>
  <c r="W27" i="34"/>
  <c r="CF12" i="34" s="1"/>
  <c r="O28" i="34"/>
  <c r="BT13" i="34" s="1"/>
  <c r="K29" i="34"/>
  <c r="BN14" i="34" s="1"/>
  <c r="O29" i="34"/>
  <c r="BT14" i="34" s="1"/>
  <c r="U29" i="34"/>
  <c r="CC14" i="34" s="1"/>
  <c r="J30" i="34"/>
  <c r="N30" i="34"/>
  <c r="R30" i="34"/>
  <c r="V30" i="34"/>
  <c r="I25" i="35"/>
  <c r="S26" i="35"/>
  <c r="BZ11" i="35" s="1"/>
  <c r="AD13" i="35"/>
  <c r="M28" i="35"/>
  <c r="K30" i="35"/>
  <c r="BN15" i="35" s="1"/>
  <c r="O30" i="35"/>
  <c r="BT15" i="35" s="1"/>
  <c r="AD16" i="35"/>
  <c r="AE16" i="35" s="1"/>
  <c r="AW16" i="35" s="1"/>
  <c r="K31" i="35"/>
  <c r="BN16" i="35" s="1"/>
  <c r="M23" i="36"/>
  <c r="BQ8" i="36" s="1"/>
  <c r="J24" i="36"/>
  <c r="X24" i="36"/>
  <c r="D27" i="36"/>
  <c r="H27" i="36"/>
  <c r="R27" i="36"/>
  <c r="AG13" i="36"/>
  <c r="Z28" i="36"/>
  <c r="F29" i="36"/>
  <c r="N29" i="36"/>
  <c r="R29" i="36"/>
  <c r="Z29" i="36"/>
  <c r="X30" i="36"/>
  <c r="J31" i="36"/>
  <c r="N31" i="36"/>
  <c r="L32" i="36"/>
  <c r="T32" i="36"/>
  <c r="AC38" i="44"/>
  <c r="CO19" i="44" s="1"/>
  <c r="U38" i="44"/>
  <c r="CC19" i="44" s="1"/>
  <c r="Q38" i="44"/>
  <c r="BW19" i="44" s="1"/>
  <c r="M38" i="44"/>
  <c r="BQ19" i="44" s="1"/>
  <c r="AE37" i="44"/>
  <c r="CR18" i="44" s="1"/>
  <c r="W21" i="44"/>
  <c r="M37" i="44"/>
  <c r="BQ18" i="44" s="1"/>
  <c r="I37" i="44"/>
  <c r="BK18" i="44" s="1"/>
  <c r="U36" i="44"/>
  <c r="CC17" i="44" s="1"/>
  <c r="Q36" i="44"/>
  <c r="BW17" i="44" s="1"/>
  <c r="M36" i="44"/>
  <c r="BQ17" i="44" s="1"/>
  <c r="AA29" i="44"/>
  <c r="CL10" i="44" s="1"/>
  <c r="AC28" i="44"/>
  <c r="G26" i="34"/>
  <c r="BH11" i="34" s="1"/>
  <c r="W28" i="34"/>
  <c r="CF13" i="34" s="1"/>
  <c r="I29" i="34"/>
  <c r="BK14" i="34" s="1"/>
  <c r="H30" i="34"/>
  <c r="P30" i="34"/>
  <c r="K18" i="35"/>
  <c r="U18" i="35"/>
  <c r="G26" i="35"/>
  <c r="Q26" i="35"/>
  <c r="E27" i="35"/>
  <c r="BE12" i="35" s="1"/>
  <c r="Y18" i="35"/>
  <c r="O28" i="35"/>
  <c r="BT13" i="35" s="1"/>
  <c r="K29" i="35"/>
  <c r="BN14" i="35" s="1"/>
  <c r="W29" i="35"/>
  <c r="CF14" i="35" s="1"/>
  <c r="S30" i="35"/>
  <c r="BZ15" i="35" s="1"/>
  <c r="H31" i="35"/>
  <c r="L31" i="35"/>
  <c r="W31" i="35"/>
  <c r="CF16" i="35" s="1"/>
  <c r="O22" i="36"/>
  <c r="X23" i="36"/>
  <c r="T25" i="36"/>
  <c r="F26" i="36"/>
  <c r="J26" i="36"/>
  <c r="V26" i="36"/>
  <c r="F28" i="36"/>
  <c r="P28" i="36"/>
  <c r="T28" i="36"/>
  <c r="L29" i="36"/>
  <c r="P29" i="36"/>
  <c r="X29" i="36"/>
  <c r="V30" i="36"/>
  <c r="Z30" i="36"/>
  <c r="H31" i="36"/>
  <c r="L31" i="36"/>
  <c r="P31" i="36"/>
  <c r="J32" i="36"/>
  <c r="N32" i="36"/>
  <c r="R32" i="36"/>
  <c r="V32" i="36"/>
  <c r="Z32" i="36"/>
  <c r="AE38" i="44"/>
  <c r="CR19" i="44" s="1"/>
  <c r="AA38" i="44"/>
  <c r="CL19" i="44" s="1"/>
  <c r="W38" i="44"/>
  <c r="CF19" i="44" s="1"/>
  <c r="S38" i="44"/>
  <c r="BZ19" i="44" s="1"/>
  <c r="O38" i="44"/>
  <c r="BT19" i="44" s="1"/>
  <c r="K38" i="44"/>
  <c r="BN19" i="44" s="1"/>
  <c r="AC37" i="44"/>
  <c r="CO18" i="44" s="1"/>
  <c r="Y37" i="44"/>
  <c r="CI18" i="44" s="1"/>
  <c r="O37" i="44"/>
  <c r="BT18" i="44" s="1"/>
  <c r="K37" i="44"/>
  <c r="BN18" i="44" s="1"/>
  <c r="AC36" i="44"/>
  <c r="CO17" i="44" s="1"/>
  <c r="Y36" i="44"/>
  <c r="CI17" i="44" s="1"/>
  <c r="T35" i="44"/>
  <c r="P35" i="44"/>
  <c r="L35" i="44"/>
  <c r="AD34" i="44"/>
  <c r="V34" i="44"/>
  <c r="R34" i="44"/>
  <c r="R33" i="44"/>
  <c r="T31" i="44"/>
  <c r="H31" i="44"/>
  <c r="AA30" i="44"/>
  <c r="CL11" i="44" s="1"/>
  <c r="K29" i="44"/>
  <c r="N27" i="44"/>
  <c r="AH6" i="44"/>
  <c r="AV6" i="44" s="1"/>
  <c r="AW8" i="46"/>
  <c r="AJ11" i="46"/>
  <c r="AV11" i="46" s="1"/>
  <c r="V37" i="1"/>
  <c r="V20" i="1"/>
  <c r="H20" i="32"/>
  <c r="I20" i="32"/>
  <c r="BK9" i="32" s="1"/>
  <c r="D21" i="32"/>
  <c r="E21" i="32"/>
  <c r="BE10" i="32" s="1"/>
  <c r="D22" i="32"/>
  <c r="E22" i="32"/>
  <c r="BE11" i="32" s="1"/>
  <c r="AA8" i="35"/>
  <c r="AV8" i="35" s="1"/>
  <c r="Z20" i="1"/>
  <c r="I37" i="1"/>
  <c r="BK18" i="1" s="1"/>
  <c r="AI18" i="1"/>
  <c r="AI17" i="1"/>
  <c r="AK17" i="1" s="1"/>
  <c r="AW17" i="1" s="1"/>
  <c r="K36" i="1"/>
  <c r="BN17" i="1" s="1"/>
  <c r="AI16" i="1"/>
  <c r="AK16" i="1" s="1"/>
  <c r="AW16" i="1" s="1"/>
  <c r="K35" i="1"/>
  <c r="BN16" i="1" s="1"/>
  <c r="AC34" i="1"/>
  <c r="CO15" i="1" s="1"/>
  <c r="AC20" i="1"/>
  <c r="O34" i="1"/>
  <c r="BT15" i="1" s="1"/>
  <c r="AI15" i="1"/>
  <c r="AK15" i="1" s="1"/>
  <c r="AW15" i="1" s="1"/>
  <c r="R33" i="1"/>
  <c r="R20" i="1"/>
  <c r="D33" i="1"/>
  <c r="AH14" i="1"/>
  <c r="AK14" i="1" s="1"/>
  <c r="AW14" i="1" s="1"/>
  <c r="I20" i="1"/>
  <c r="I31" i="1"/>
  <c r="BK12" i="1" s="1"/>
  <c r="D31" i="1"/>
  <c r="D20" i="1"/>
  <c r="T20" i="1"/>
  <c r="T30" i="1"/>
  <c r="H30" i="1"/>
  <c r="H20" i="1"/>
  <c r="AH11" i="1"/>
  <c r="K29" i="1"/>
  <c r="BN10" i="1" s="1"/>
  <c r="AI10" i="1"/>
  <c r="AK10" i="1" s="1"/>
  <c r="AW10" i="1" s="1"/>
  <c r="Y28" i="1"/>
  <c r="CI9" i="1" s="1"/>
  <c r="Y20" i="1"/>
  <c r="M27" i="1"/>
  <c r="BQ8" i="1" s="1"/>
  <c r="AI8" i="1"/>
  <c r="AK8" i="1" s="1"/>
  <c r="AW8" i="1" s="1"/>
  <c r="AB35" i="1"/>
  <c r="U20" i="1"/>
  <c r="X37" i="1"/>
  <c r="T37" i="1"/>
  <c r="P37" i="1"/>
  <c r="L37" i="1"/>
  <c r="H37" i="1"/>
  <c r="AB36" i="1"/>
  <c r="X36" i="1"/>
  <c r="T36" i="1"/>
  <c r="X35" i="1"/>
  <c r="H14" i="31"/>
  <c r="N21" i="32"/>
  <c r="O21" i="32"/>
  <c r="N15" i="32"/>
  <c r="N22" i="32"/>
  <c r="O22" i="32"/>
  <c r="BT11" i="32" s="1"/>
  <c r="AH13" i="1"/>
  <c r="P20" i="1"/>
  <c r="K20" i="1"/>
  <c r="AA37" i="1"/>
  <c r="CL18" i="1" s="1"/>
  <c r="W37" i="1"/>
  <c r="CF18" i="1" s="1"/>
  <c r="J22" i="31"/>
  <c r="S33" i="35"/>
  <c r="P24" i="33"/>
  <c r="Q24" i="33"/>
  <c r="BW9" i="33" s="1"/>
  <c r="H28" i="33"/>
  <c r="I28" i="33"/>
  <c r="BK13" i="33" s="1"/>
  <c r="L28" i="33"/>
  <c r="M28" i="33"/>
  <c r="BQ13" i="33" s="1"/>
  <c r="L29" i="33"/>
  <c r="M29" i="33"/>
  <c r="BQ14" i="33" s="1"/>
  <c r="P29" i="33"/>
  <c r="Q29" i="33"/>
  <c r="BW14" i="33" s="1"/>
  <c r="T29" i="33"/>
  <c r="U29" i="33"/>
  <c r="CC14" i="33" s="1"/>
  <c r="D28" i="36"/>
  <c r="H32" i="36"/>
  <c r="Q28" i="36"/>
  <c r="BW13" i="36" s="1"/>
  <c r="W25" i="36"/>
  <c r="CF10" i="36" s="1"/>
  <c r="AE6" i="36"/>
  <c r="G24" i="33"/>
  <c r="BH9" i="33" s="1"/>
  <c r="D26" i="34"/>
  <c r="AK14" i="46"/>
  <c r="E41" i="46"/>
  <c r="P41" i="46"/>
  <c r="AJ15" i="46"/>
  <c r="AV15" i="46" s="1"/>
  <c r="AJ13" i="46"/>
  <c r="AV13" i="46" s="1"/>
  <c r="X41" i="46"/>
  <c r="AB41" i="46"/>
  <c r="AJ10" i="46"/>
  <c r="AV10" i="46" s="1"/>
  <c r="AJ17" i="46"/>
  <c r="AV17" i="46" s="1"/>
  <c r="AJ20" i="46"/>
  <c r="AV20" i="46" s="1"/>
  <c r="K41" i="46"/>
  <c r="U41" i="46"/>
  <c r="W41" i="46"/>
  <c r="AH18" i="1"/>
  <c r="O20" i="1"/>
  <c r="N36" i="1"/>
  <c r="J36" i="1"/>
  <c r="R35" i="1"/>
  <c r="N35" i="1"/>
  <c r="J35" i="1"/>
  <c r="R34" i="1"/>
  <c r="N34" i="1"/>
  <c r="D32" i="1"/>
  <c r="K30" i="1"/>
  <c r="BN11" i="1" s="1"/>
  <c r="J29" i="1"/>
  <c r="J28" i="1"/>
  <c r="N26" i="1"/>
  <c r="R32" i="1"/>
  <c r="F34" i="1"/>
  <c r="F30" i="1"/>
  <c r="F20" i="31"/>
  <c r="Q14" i="31"/>
  <c r="F20" i="32"/>
  <c r="G20" i="32"/>
  <c r="BH9" i="32" s="1"/>
  <c r="L21" i="32"/>
  <c r="M21" i="32"/>
  <c r="BQ10" i="32" s="1"/>
  <c r="L22" i="32"/>
  <c r="H23" i="32"/>
  <c r="I23" i="32"/>
  <c r="BK12" i="32" s="1"/>
  <c r="L23" i="32"/>
  <c r="M23" i="32"/>
  <c r="H23" i="33"/>
  <c r="I23" i="33"/>
  <c r="BK8" i="33" s="1"/>
  <c r="D25" i="33"/>
  <c r="E25" i="33"/>
  <c r="BE10" i="33" s="1"/>
  <c r="L26" i="33"/>
  <c r="M26" i="33"/>
  <c r="D27" i="33"/>
  <c r="E27" i="33"/>
  <c r="BE12" i="33" s="1"/>
  <c r="T27" i="33"/>
  <c r="U27" i="33"/>
  <c r="CC12" i="33" s="1"/>
  <c r="K17" i="34"/>
  <c r="G17" i="34"/>
  <c r="Q26" i="34"/>
  <c r="BW11" i="34" s="1"/>
  <c r="AC13" i="34"/>
  <c r="M28" i="34"/>
  <c r="BQ13" i="34" s="1"/>
  <c r="U28" i="34"/>
  <c r="CC13" i="34" s="1"/>
  <c r="J29" i="34"/>
  <c r="M29" i="34"/>
  <c r="BQ14" i="34" s="1"/>
  <c r="S29" i="34"/>
  <c r="BZ14" i="34" s="1"/>
  <c r="W29" i="34"/>
  <c r="CF14" i="34" s="1"/>
  <c r="K30" i="34"/>
  <c r="BN15" i="34" s="1"/>
  <c r="O30" i="34"/>
  <c r="BT15" i="34" s="1"/>
  <c r="S30" i="34"/>
  <c r="BZ15" i="34" s="1"/>
  <c r="W30" i="34"/>
  <c r="CF15" i="34" s="1"/>
  <c r="G18" i="35"/>
  <c r="Q18" i="35"/>
  <c r="O27" i="35"/>
  <c r="Y27" i="35"/>
  <c r="CI12" i="35" s="1"/>
  <c r="I31" i="35"/>
  <c r="P31" i="35"/>
  <c r="Y31" i="35"/>
  <c r="CI16" i="35" s="1"/>
  <c r="K24" i="36"/>
  <c r="BN9" i="36" s="1"/>
  <c r="AG10" i="36"/>
  <c r="U25" i="36"/>
  <c r="CC10" i="36" s="1"/>
  <c r="AA19" i="36"/>
  <c r="K32" i="36"/>
  <c r="BN17" i="36" s="1"/>
  <c r="O32" i="36"/>
  <c r="BT17" i="36" s="1"/>
  <c r="S32" i="36"/>
  <c r="BZ17" i="36" s="1"/>
  <c r="W32" i="36"/>
  <c r="CF17" i="36" s="1"/>
  <c r="AA32" i="36"/>
  <c r="CL17" i="36" s="1"/>
  <c r="W31" i="36"/>
  <c r="CF16" i="36" s="1"/>
  <c r="M30" i="36"/>
  <c r="BQ15" i="36" s="1"/>
  <c r="K25" i="36"/>
  <c r="BN10" i="36" s="1"/>
  <c r="S24" i="32"/>
  <c r="BZ13" i="32" s="1"/>
  <c r="E26" i="33"/>
  <c r="BE11" i="33" s="1"/>
  <c r="O26" i="33"/>
  <c r="BT11" i="33" s="1"/>
  <c r="G25" i="33"/>
  <c r="BH10" i="33" s="1"/>
  <c r="AK10" i="46"/>
  <c r="L20" i="1"/>
  <c r="AA27" i="1"/>
  <c r="CL8" i="1" s="1"/>
  <c r="AI7" i="1"/>
  <c r="V29" i="1"/>
  <c r="Z35" i="1"/>
  <c r="V11" i="31"/>
  <c r="Y6" i="32"/>
  <c r="AW6" i="32" s="1"/>
  <c r="P19" i="32"/>
  <c r="Q19" i="32"/>
  <c r="P20" i="32"/>
  <c r="P24" i="32"/>
  <c r="Q24" i="32"/>
  <c r="BW13" i="32" s="1"/>
  <c r="J22" i="33"/>
  <c r="K22" i="33"/>
  <c r="BN7" i="33" s="1"/>
  <c r="H24" i="33"/>
  <c r="I24" i="33"/>
  <c r="BK9" i="33" s="1"/>
  <c r="N16" i="33"/>
  <c r="P25" i="33"/>
  <c r="Q25" i="33"/>
  <c r="BW10" i="33" s="1"/>
  <c r="T26" i="33"/>
  <c r="U26" i="33"/>
  <c r="CC11" i="33" s="1"/>
  <c r="J27" i="33"/>
  <c r="K27" i="33"/>
  <c r="BN12" i="33" s="1"/>
  <c r="R27" i="33"/>
  <c r="J28" i="33"/>
  <c r="P28" i="33"/>
  <c r="Q28" i="33"/>
  <c r="BW13" i="33" s="1"/>
  <c r="T28" i="33"/>
  <c r="U28" i="33"/>
  <c r="CC13" i="33" s="1"/>
  <c r="N29" i="33"/>
  <c r="R29" i="33"/>
  <c r="AC7" i="34"/>
  <c r="AF7" i="34" s="1"/>
  <c r="AW7" i="34" s="1"/>
  <c r="M22" i="34"/>
  <c r="BQ7" i="34" s="1"/>
  <c r="BA7" i="34" s="1"/>
  <c r="K23" i="34"/>
  <c r="BN8" i="34" s="1"/>
  <c r="I24" i="34"/>
  <c r="BK9" i="34" s="1"/>
  <c r="U24" i="34"/>
  <c r="CC9" i="34" s="1"/>
  <c r="G25" i="34"/>
  <c r="BH10" i="34" s="1"/>
  <c r="I25" i="34"/>
  <c r="BK10" i="34" s="1"/>
  <c r="S25" i="34"/>
  <c r="BZ10" i="34" s="1"/>
  <c r="H26" i="34"/>
  <c r="R26" i="34"/>
  <c r="E27" i="34"/>
  <c r="BE12" i="34" s="1"/>
  <c r="M27" i="34"/>
  <c r="BQ12" i="34" s="1"/>
  <c r="Q27" i="34"/>
  <c r="BW12" i="34" s="1"/>
  <c r="G28" i="34"/>
  <c r="BH13" i="34" s="1"/>
  <c r="BA13" i="34" s="1"/>
  <c r="N28" i="34"/>
  <c r="Q28" i="34"/>
  <c r="BW13" i="34" s="1"/>
  <c r="V28" i="34"/>
  <c r="T29" i="34"/>
  <c r="L30" i="34"/>
  <c r="T30" i="34"/>
  <c r="L23" i="36"/>
  <c r="Y23" i="36"/>
  <c r="CI8" i="36" s="1"/>
  <c r="L24" i="36"/>
  <c r="H25" i="36"/>
  <c r="G26" i="36"/>
  <c r="K26" i="36"/>
  <c r="BN11" i="36" s="1"/>
  <c r="W26" i="36"/>
  <c r="CF11" i="36" s="1"/>
  <c r="E27" i="36"/>
  <c r="BE12" i="36" s="1"/>
  <c r="I27" i="36"/>
  <c r="BK12" i="36" s="1"/>
  <c r="G28" i="36"/>
  <c r="BH13" i="36" s="1"/>
  <c r="AA28" i="36"/>
  <c r="CL13" i="36" s="1"/>
  <c r="E29" i="36"/>
  <c r="BE14" i="36" s="1"/>
  <c r="S27" i="36"/>
  <c r="BZ12" i="36" s="1"/>
  <c r="M24" i="32"/>
  <c r="BQ13" i="32" s="1"/>
  <c r="S23" i="32"/>
  <c r="BZ12" i="32" s="1"/>
  <c r="M22" i="32"/>
  <c r="BQ11" i="32" s="1"/>
  <c r="I29" i="33"/>
  <c r="BK14" i="33" s="1"/>
  <c r="K28" i="33"/>
  <c r="BN13" i="33" s="1"/>
  <c r="O25" i="33"/>
  <c r="BT10" i="33" s="1"/>
  <c r="S21" i="44"/>
  <c r="S35" i="44"/>
  <c r="BZ16" i="44" s="1"/>
  <c r="O35" i="44"/>
  <c r="BT16" i="44" s="1"/>
  <c r="O21" i="44"/>
  <c r="Q21" i="44"/>
  <c r="Q33" i="44"/>
  <c r="G21" i="44"/>
  <c r="G33" i="44"/>
  <c r="BH14" i="44" s="1"/>
  <c r="U32" i="44"/>
  <c r="CC13" i="44" s="1"/>
  <c r="U21" i="44"/>
  <c r="AL13" i="44"/>
  <c r="AA20" i="1"/>
  <c r="J18" i="32"/>
  <c r="K18" i="32"/>
  <c r="BN7" i="32" s="1"/>
  <c r="BA7" i="32" s="1"/>
  <c r="H19" i="32"/>
  <c r="I19" i="32"/>
  <c r="BK8" i="32" s="1"/>
  <c r="F21" i="32"/>
  <c r="F22" i="32"/>
  <c r="G22" i="32"/>
  <c r="BH11" i="32" s="1"/>
  <c r="R22" i="32"/>
  <c r="S22" i="32"/>
  <c r="BZ11" i="32" s="1"/>
  <c r="J23" i="32"/>
  <c r="P23" i="32"/>
  <c r="Q23" i="32"/>
  <c r="BW12" i="32" s="1"/>
  <c r="J24" i="32"/>
  <c r="K24" i="32"/>
  <c r="BN13" i="32" s="1"/>
  <c r="R16" i="33"/>
  <c r="F26" i="33"/>
  <c r="G26" i="33"/>
  <c r="BH11" i="33" s="1"/>
  <c r="N27" i="33"/>
  <c r="J17" i="34"/>
  <c r="T23" i="34"/>
  <c r="AD8" i="34"/>
  <c r="J24" i="34"/>
  <c r="F17" i="34"/>
  <c r="P25" i="34"/>
  <c r="E26" i="34"/>
  <c r="BE11" i="34" s="1"/>
  <c r="F27" i="34"/>
  <c r="V27" i="34"/>
  <c r="H29" i="34"/>
  <c r="X18" i="35"/>
  <c r="N22" i="36"/>
  <c r="H26" i="36"/>
  <c r="T26" i="36"/>
  <c r="F27" i="36"/>
  <c r="P27" i="36"/>
  <c r="T27" i="36"/>
  <c r="AH13" i="36"/>
  <c r="H28" i="36"/>
  <c r="R28" i="36"/>
  <c r="Z19" i="36"/>
  <c r="F30" i="36"/>
  <c r="N30" i="36"/>
  <c r="R30" i="36"/>
  <c r="T31" i="36"/>
  <c r="X31" i="36"/>
  <c r="U28" i="36"/>
  <c r="CC13" i="36" s="1"/>
  <c r="I24" i="32"/>
  <c r="BK13" i="32" s="1"/>
  <c r="Q20" i="32"/>
  <c r="BW9" i="32" s="1"/>
  <c r="S28" i="33"/>
  <c r="BZ13" i="33" s="1"/>
  <c r="S23" i="33"/>
  <c r="BZ8" i="33" s="1"/>
  <c r="BA8" i="33" s="1"/>
  <c r="AE21" i="44"/>
  <c r="AA21" i="44"/>
  <c r="AL17" i="44"/>
  <c r="AD35" i="44"/>
  <c r="Z35" i="44"/>
  <c r="R35" i="44"/>
  <c r="N21" i="44"/>
  <c r="N35" i="44"/>
  <c r="AK16" i="44"/>
  <c r="F35" i="44"/>
  <c r="AB34" i="44"/>
  <c r="T34" i="44"/>
  <c r="P34" i="44"/>
  <c r="F34" i="44"/>
  <c r="AD33" i="44"/>
  <c r="T33" i="44"/>
  <c r="P33" i="44"/>
  <c r="F33" i="44"/>
  <c r="X32" i="44"/>
  <c r="T32" i="44"/>
  <c r="H32" i="44"/>
  <c r="P26" i="44"/>
  <c r="AK7" i="44"/>
  <c r="W37" i="44"/>
  <c r="CF18" i="44" s="1"/>
  <c r="AE36" i="44"/>
  <c r="CR17" i="44" s="1"/>
  <c r="Z21" i="44"/>
  <c r="F21" i="44"/>
  <c r="AB38" i="44"/>
  <c r="X38" i="44"/>
  <c r="T38" i="44"/>
  <c r="P38" i="44"/>
  <c r="L38" i="44"/>
  <c r="H38" i="44"/>
  <c r="AD37" i="44"/>
  <c r="Z37" i="44"/>
  <c r="V21" i="44"/>
  <c r="V37" i="44"/>
  <c r="P37" i="44"/>
  <c r="L37" i="44"/>
  <c r="H37" i="44"/>
  <c r="AD36" i="44"/>
  <c r="Z36" i="44"/>
  <c r="T36" i="44"/>
  <c r="P36" i="44"/>
  <c r="L36" i="44"/>
  <c r="AA36" i="44"/>
  <c r="CL17" i="44" s="1"/>
  <c r="L21" i="44"/>
  <c r="I21" i="44"/>
  <c r="I31" i="44"/>
  <c r="BK12" i="44" s="1"/>
  <c r="Y21" i="44"/>
  <c r="AL11" i="44"/>
  <c r="AN11" i="44" s="1"/>
  <c r="AW11" i="44" s="1"/>
  <c r="K30" i="44"/>
  <c r="M21" i="44"/>
  <c r="AP18" i="46"/>
  <c r="AW18" i="46" s="1"/>
  <c r="AP10" i="46"/>
  <c r="AW10" i="46" s="1"/>
  <c r="J21" i="44"/>
  <c r="E21" i="44"/>
  <c r="U35" i="44"/>
  <c r="CC16" i="44" s="1"/>
  <c r="D34" i="44"/>
  <c r="O28" i="44"/>
  <c r="AK19" i="44"/>
  <c r="AB21" i="44"/>
  <c r="R21" i="44"/>
  <c r="X21" i="44"/>
  <c r="AK13" i="44"/>
  <c r="AK12" i="44"/>
  <c r="AK9" i="44"/>
  <c r="Q26" i="44"/>
  <c r="BW7" i="44" s="1"/>
  <c r="AB37" i="44"/>
  <c r="X36" i="44"/>
  <c r="AP12" i="46"/>
  <c r="AW12" i="46" s="1"/>
  <c r="AK19" i="46"/>
  <c r="AN6" i="44"/>
  <c r="AW6" i="44" s="1"/>
  <c r="S37" i="44"/>
  <c r="BZ18" i="44" s="1"/>
  <c r="AL16" i="44"/>
  <c r="W33" i="44"/>
  <c r="CF14" i="44" s="1"/>
  <c r="Y31" i="44"/>
  <c r="CI12" i="44" s="1"/>
  <c r="AL10" i="44"/>
  <c r="AN10" i="44" s="1"/>
  <c r="AK10" i="44"/>
  <c r="AK18" i="44"/>
  <c r="AK14" i="44"/>
  <c r="AL9" i="44"/>
  <c r="AN9" i="44" s="1"/>
  <c r="AW9" i="44" s="1"/>
  <c r="N28" i="44"/>
  <c r="AL18" i="44"/>
  <c r="AN18" i="44" s="1"/>
  <c r="AW18" i="44" s="1"/>
  <c r="R37" i="44"/>
  <c r="AL14" i="44"/>
  <c r="V33" i="44"/>
  <c r="X31" i="44"/>
  <c r="AL12" i="44"/>
  <c r="AN12" i="44" s="1"/>
  <c r="AW12" i="44" s="1"/>
  <c r="Z29" i="44"/>
  <c r="AC21" i="44"/>
  <c r="AB27" i="44"/>
  <c r="AL8" i="44"/>
  <c r="E37" i="44"/>
  <c r="BE18" i="44" s="1"/>
  <c r="E36" i="44"/>
  <c r="BE17" i="44" s="1"/>
  <c r="E34" i="44"/>
  <c r="E33" i="44"/>
  <c r="BE14" i="44" s="1"/>
  <c r="E32" i="44"/>
  <c r="AW14" i="46"/>
  <c r="AW20" i="46"/>
  <c r="L41" i="46"/>
  <c r="R41" i="46"/>
  <c r="AK20" i="46"/>
  <c r="AG41" i="46"/>
  <c r="AK16" i="46"/>
  <c r="AJ12" i="46"/>
  <c r="AV12" i="46" s="1"/>
  <c r="AN22" i="46"/>
  <c r="G41" i="46"/>
  <c r="AK17" i="46"/>
  <c r="AK12" i="46"/>
  <c r="AV8" i="46"/>
  <c r="AW16" i="46"/>
  <c r="AW19" i="46"/>
  <c r="AW15" i="46"/>
  <c r="AW11" i="46"/>
  <c r="AW7" i="46"/>
  <c r="AK11" i="46"/>
  <c r="H41" i="46"/>
  <c r="AC41" i="46"/>
  <c r="AK13" i="46"/>
  <c r="J41" i="46"/>
  <c r="AM22" i="46"/>
  <c r="AJ23" i="46"/>
  <c r="AW17" i="46"/>
  <c r="AW13" i="46"/>
  <c r="AW9" i="46"/>
  <c r="AD41" i="46"/>
  <c r="AK23" i="46"/>
  <c r="D32" i="44"/>
  <c r="D33" i="44"/>
  <c r="AL15" i="44"/>
  <c r="AN15" i="44" s="1"/>
  <c r="AW15" i="44" s="1"/>
  <c r="D35" i="44"/>
  <c r="E35" i="44"/>
  <c r="BE16" i="44" s="1"/>
  <c r="AK17" i="44"/>
  <c r="D36" i="44"/>
  <c r="AW7" i="44"/>
  <c r="D37" i="44"/>
  <c r="E38" i="44"/>
  <c r="BE19" i="44" s="1"/>
  <c r="AI6" i="44"/>
  <c r="D38" i="44"/>
  <c r="AL19" i="44"/>
  <c r="D21" i="44"/>
  <c r="G14" i="31"/>
  <c r="T6" i="31"/>
  <c r="BP13" i="32" l="1"/>
  <c r="BA10" i="33"/>
  <c r="AA12" i="33"/>
  <c r="AW12" i="33" s="1"/>
  <c r="BY8" i="33"/>
  <c r="BX8" i="33"/>
  <c r="Y9" i="32"/>
  <c r="AW9" i="32" s="1"/>
  <c r="BU11" i="34"/>
  <c r="BV11" i="34"/>
  <c r="AZ10" i="36"/>
  <c r="BF10" i="33"/>
  <c r="BG10" i="33"/>
  <c r="CJ14" i="36"/>
  <c r="CK14" i="36"/>
  <c r="CJ13" i="36"/>
  <c r="CK13" i="36"/>
  <c r="AY8" i="35"/>
  <c r="CZ7" i="46"/>
  <c r="CY7" i="46"/>
  <c r="BA18" i="44"/>
  <c r="BR13" i="34"/>
  <c r="BS13" i="34"/>
  <c r="BL12" i="33"/>
  <c r="BM12" i="33"/>
  <c r="CB17" i="1"/>
  <c r="CA17" i="1"/>
  <c r="BI16" i="36"/>
  <c r="BJ16" i="36"/>
  <c r="CB10" i="36"/>
  <c r="CA10" i="36"/>
  <c r="BS16" i="36"/>
  <c r="BR16" i="36"/>
  <c r="CG9" i="36"/>
  <c r="AY9" i="36" s="1"/>
  <c r="CH9" i="36"/>
  <c r="BX15" i="34"/>
  <c r="BY15" i="34"/>
  <c r="BU17" i="36"/>
  <c r="BV17" i="36"/>
  <c r="BR18" i="1"/>
  <c r="BS18" i="1"/>
  <c r="DD7" i="1" s="1"/>
  <c r="BL18" i="1"/>
  <c r="BM18" i="1"/>
  <c r="CX7" i="1" s="1"/>
  <c r="BA9" i="31"/>
  <c r="AY6" i="35"/>
  <c r="AY10" i="1"/>
  <c r="CQ6" i="1"/>
  <c r="CP6" i="1"/>
  <c r="CA12" i="36"/>
  <c r="CB12" i="36"/>
  <c r="BL16" i="36"/>
  <c r="BM16" i="36"/>
  <c r="BV13" i="1"/>
  <c r="BU13" i="1"/>
  <c r="DC8" i="46"/>
  <c r="DB8" i="46"/>
  <c r="CA11" i="36"/>
  <c r="CB11" i="36"/>
  <c r="BA12" i="34"/>
  <c r="BP18" i="1"/>
  <c r="DA7" i="1" s="1"/>
  <c r="BO18" i="1"/>
  <c r="BY14" i="1"/>
  <c r="BX14" i="1"/>
  <c r="BV14" i="36"/>
  <c r="BU14" i="36"/>
  <c r="BU15" i="34"/>
  <c r="BV15" i="34"/>
  <c r="BX14" i="36"/>
  <c r="BY14" i="36"/>
  <c r="BX13" i="33"/>
  <c r="BY13" i="33"/>
  <c r="BF9" i="33"/>
  <c r="BG9" i="33"/>
  <c r="AA11" i="35"/>
  <c r="AV11" i="35" s="1"/>
  <c r="AF12" i="34"/>
  <c r="AW12" i="34" s="1"/>
  <c r="BS14" i="1"/>
  <c r="BR14" i="1"/>
  <c r="BO15" i="36"/>
  <c r="BP15" i="36"/>
  <c r="BC11" i="35"/>
  <c r="AY11" i="35" s="1"/>
  <c r="AZ15" i="46"/>
  <c r="CD11" i="1"/>
  <c r="CE11" i="1"/>
  <c r="BA12" i="1"/>
  <c r="CA16" i="36"/>
  <c r="CB16" i="36"/>
  <c r="BI11" i="36"/>
  <c r="BJ11" i="36"/>
  <c r="CK16" i="1"/>
  <c r="CJ16" i="1"/>
  <c r="BL14" i="34"/>
  <c r="BM14" i="34"/>
  <c r="BP11" i="33"/>
  <c r="BO11" i="33"/>
  <c r="BR15" i="1"/>
  <c r="BS15" i="1"/>
  <c r="BP13" i="33"/>
  <c r="BO13" i="33"/>
  <c r="BU18" i="1"/>
  <c r="BV18" i="1"/>
  <c r="CJ17" i="36"/>
  <c r="CK17" i="36"/>
  <c r="BO14" i="36"/>
  <c r="BP14" i="36"/>
  <c r="BI15" i="34"/>
  <c r="BJ15" i="34"/>
  <c r="BR14" i="36"/>
  <c r="BS14" i="36"/>
  <c r="BL10" i="36"/>
  <c r="BM10" i="36"/>
  <c r="BI12" i="1"/>
  <c r="BJ12" i="1"/>
  <c r="CK14" i="1"/>
  <c r="CJ14" i="1"/>
  <c r="BG13" i="1"/>
  <c r="BF13" i="1"/>
  <c r="AY7" i="35"/>
  <c r="CW7" i="46"/>
  <c r="CV7" i="46"/>
  <c r="CB12" i="33"/>
  <c r="CA12" i="33"/>
  <c r="CG17" i="1"/>
  <c r="CH17" i="1"/>
  <c r="CJ15" i="36"/>
  <c r="CK15" i="36"/>
  <c r="CG14" i="36"/>
  <c r="CH14" i="36"/>
  <c r="CJ8" i="1"/>
  <c r="CK8" i="1"/>
  <c r="CY6" i="46"/>
  <c r="AY6" i="46" s="1"/>
  <c r="CZ6" i="46"/>
  <c r="AY15" i="46"/>
  <c r="BA19" i="44"/>
  <c r="CG16" i="36"/>
  <c r="CH16" i="36"/>
  <c r="BO9" i="36"/>
  <c r="BP9" i="36"/>
  <c r="BS14" i="33"/>
  <c r="BR14" i="33"/>
  <c r="M31" i="33"/>
  <c r="BQ11" i="33"/>
  <c r="BX15" i="36"/>
  <c r="BY15" i="36"/>
  <c r="BR7" i="36"/>
  <c r="AY7" i="36" s="1"/>
  <c r="BS7" i="36"/>
  <c r="AZ7" i="36" s="1"/>
  <c r="BO8" i="36"/>
  <c r="AY8" i="36" s="1"/>
  <c r="BP8" i="36"/>
  <c r="CA13" i="33"/>
  <c r="CB13" i="33"/>
  <c r="BA9" i="33"/>
  <c r="CD10" i="1"/>
  <c r="CE10" i="1"/>
  <c r="BX15" i="1"/>
  <c r="BY15" i="1"/>
  <c r="CA18" i="1"/>
  <c r="CB18" i="1"/>
  <c r="BI11" i="1"/>
  <c r="BJ11" i="1"/>
  <c r="CD17" i="36"/>
  <c r="CE17" i="36"/>
  <c r="CA13" i="36"/>
  <c r="CB13" i="36"/>
  <c r="S39" i="1"/>
  <c r="BZ14" i="1"/>
  <c r="BA14" i="1" s="1"/>
  <c r="CM18" i="1"/>
  <c r="CN18" i="1"/>
  <c r="CB13" i="1"/>
  <c r="CA13" i="1"/>
  <c r="CA12" i="1"/>
  <c r="CB12" i="1"/>
  <c r="CJ15" i="1"/>
  <c r="CK15" i="1"/>
  <c r="BO15" i="1"/>
  <c r="BP15" i="1"/>
  <c r="BA17" i="36"/>
  <c r="CD16" i="36"/>
  <c r="CE16" i="36"/>
  <c r="AZ8" i="35"/>
  <c r="AZ8" i="1"/>
  <c r="CH10" i="1"/>
  <c r="AZ10" i="1" s="1"/>
  <c r="CG10" i="1"/>
  <c r="CH17" i="36"/>
  <c r="CG17" i="36"/>
  <c r="BL9" i="36"/>
  <c r="BM9" i="36"/>
  <c r="BM10" i="1"/>
  <c r="BL10" i="1"/>
  <c r="AZ16" i="46"/>
  <c r="BJ14" i="34"/>
  <c r="BI14" i="34"/>
  <c r="BO15" i="34"/>
  <c r="BP15" i="34"/>
  <c r="BU13" i="33"/>
  <c r="BV13" i="33"/>
  <c r="BR16" i="1"/>
  <c r="BS16" i="1"/>
  <c r="BI17" i="36"/>
  <c r="BJ17" i="36"/>
  <c r="CU6" i="36" s="1"/>
  <c r="BR17" i="36"/>
  <c r="BS17" i="36"/>
  <c r="DD6" i="36" s="1"/>
  <c r="BA18" i="1"/>
  <c r="BU14" i="1"/>
  <c r="BV14" i="1"/>
  <c r="CD16" i="1"/>
  <c r="CE16" i="1"/>
  <c r="BU16" i="1"/>
  <c r="BV16" i="1"/>
  <c r="AZ19" i="46"/>
  <c r="DB7" i="46"/>
  <c r="DC7" i="46"/>
  <c r="AZ7" i="46" s="1"/>
  <c r="AY17" i="46"/>
  <c r="BU12" i="36"/>
  <c r="BV12" i="36"/>
  <c r="CE15" i="36"/>
  <c r="CD15" i="36"/>
  <c r="CG15" i="36"/>
  <c r="CH15" i="36"/>
  <c r="BI10" i="36"/>
  <c r="AY10" i="36" s="1"/>
  <c r="BJ10" i="36"/>
  <c r="BJ18" i="1"/>
  <c r="CU7" i="1" s="1"/>
  <c r="BI18" i="1"/>
  <c r="BS11" i="33"/>
  <c r="BR11" i="33"/>
  <c r="CG9" i="1"/>
  <c r="CH9" i="1"/>
  <c r="BA11" i="33"/>
  <c r="CA15" i="34"/>
  <c r="CB15" i="34"/>
  <c r="BL16" i="1"/>
  <c r="BM16" i="1"/>
  <c r="BJ13" i="33"/>
  <c r="BI13" i="33"/>
  <c r="CB11" i="1"/>
  <c r="CA11" i="1"/>
  <c r="BX17" i="36"/>
  <c r="BY17" i="36"/>
  <c r="BA16" i="44"/>
  <c r="BA12" i="44"/>
  <c r="M40" i="44"/>
  <c r="CD12" i="34"/>
  <c r="CE12" i="34"/>
  <c r="CB14" i="34"/>
  <c r="CA14" i="34"/>
  <c r="BL13" i="33"/>
  <c r="BM13" i="33"/>
  <c r="BI8" i="33"/>
  <c r="BJ8" i="33"/>
  <c r="AZ8" i="33" s="1"/>
  <c r="BG11" i="1"/>
  <c r="BF11" i="1"/>
  <c r="BY16" i="1"/>
  <c r="BX16" i="1"/>
  <c r="BU9" i="33"/>
  <c r="BV9" i="33"/>
  <c r="CM16" i="1"/>
  <c r="CN16" i="1"/>
  <c r="BL17" i="36"/>
  <c r="BM17" i="36"/>
  <c r="CX6" i="36" s="1"/>
  <c r="CD11" i="36"/>
  <c r="CE11" i="36"/>
  <c r="BX12" i="36"/>
  <c r="BY12" i="36"/>
  <c r="BA9" i="1"/>
  <c r="CA14" i="1"/>
  <c r="CB14" i="1"/>
  <c r="BI17" i="1"/>
  <c r="BJ17" i="1"/>
  <c r="CU6" i="1" s="1"/>
  <c r="BA6" i="1" s="1"/>
  <c r="BX14" i="34"/>
  <c r="BY14" i="34"/>
  <c r="BO17" i="1"/>
  <c r="BP17" i="1"/>
  <c r="DA6" i="1" s="1"/>
  <c r="BU17" i="1"/>
  <c r="BV17" i="1"/>
  <c r="AY19" i="46"/>
  <c r="CQ6" i="36"/>
  <c r="CP6" i="36"/>
  <c r="AZ17" i="46"/>
  <c r="AY14" i="46"/>
  <c r="BU14" i="33"/>
  <c r="BV14" i="33"/>
  <c r="CD18" i="1"/>
  <c r="CE18" i="1"/>
  <c r="CH8" i="36"/>
  <c r="CG8" i="36"/>
  <c r="U39" i="1"/>
  <c r="CC11" i="1"/>
  <c r="BA11" i="1" s="1"/>
  <c r="AE8" i="1"/>
  <c r="AV8" i="1" s="1"/>
  <c r="BP8" i="1"/>
  <c r="BO8" i="1"/>
  <c r="CW8" i="46"/>
  <c r="AZ8" i="46" s="1"/>
  <c r="CV8" i="46"/>
  <c r="AY8" i="46" s="1"/>
  <c r="CN17" i="1"/>
  <c r="CM17" i="1"/>
  <c r="BL15" i="34"/>
  <c r="BM15" i="34"/>
  <c r="CJ18" i="1"/>
  <c r="CK18" i="1"/>
  <c r="BX14" i="33"/>
  <c r="BY14" i="33"/>
  <c r="BR15" i="36"/>
  <c r="BS15" i="36"/>
  <c r="CG18" i="1"/>
  <c r="CH18" i="1"/>
  <c r="BU13" i="36"/>
  <c r="BV13" i="36"/>
  <c r="BF14" i="1"/>
  <c r="BG14" i="1"/>
  <c r="BP16" i="1"/>
  <c r="BO16" i="1"/>
  <c r="BU15" i="1"/>
  <c r="BV15" i="1"/>
  <c r="AY8" i="1"/>
  <c r="BU15" i="36"/>
  <c r="BV15" i="36"/>
  <c r="BX13" i="36"/>
  <c r="BY13" i="36"/>
  <c r="CD13" i="34"/>
  <c r="CE13" i="34"/>
  <c r="BY12" i="33"/>
  <c r="BX12" i="33"/>
  <c r="BM17" i="1"/>
  <c r="CX6" i="1" s="1"/>
  <c r="BL17" i="1"/>
  <c r="BU16" i="36"/>
  <c r="BV16" i="36"/>
  <c r="CB17" i="36"/>
  <c r="CA17" i="36"/>
  <c r="BI12" i="36"/>
  <c r="BJ12" i="36"/>
  <c r="CM14" i="1"/>
  <c r="CN14" i="1"/>
  <c r="BA13" i="1"/>
  <c r="CD17" i="1"/>
  <c r="CE17" i="1"/>
  <c r="CJ17" i="1"/>
  <c r="CK17" i="1"/>
  <c r="CD10" i="36"/>
  <c r="CE10" i="36"/>
  <c r="AY9" i="35"/>
  <c r="AY13" i="46"/>
  <c r="BF12" i="1"/>
  <c r="BG12" i="1"/>
  <c r="CZ9" i="46"/>
  <c r="CY9" i="46"/>
  <c r="AZ14" i="46"/>
  <c r="BL9" i="1"/>
  <c r="BM9" i="1"/>
  <c r="BX18" i="1"/>
  <c r="BY18" i="1"/>
  <c r="CW9" i="46"/>
  <c r="AZ9" i="46" s="1"/>
  <c r="CV9" i="46"/>
  <c r="CB11" i="33"/>
  <c r="CA11" i="33"/>
  <c r="BA8" i="36"/>
  <c r="BT7" i="36"/>
  <c r="BA7" i="36" s="1"/>
  <c r="BP12" i="33"/>
  <c r="BO12" i="33"/>
  <c r="AH22" i="44"/>
  <c r="BA17" i="44"/>
  <c r="BX13" i="1"/>
  <c r="BY13" i="1"/>
  <c r="BS17" i="1"/>
  <c r="DD6" i="1" s="1"/>
  <c r="BR17" i="1"/>
  <c r="CG16" i="1"/>
  <c r="CH16" i="1"/>
  <c r="BO16" i="36"/>
  <c r="BP16" i="36"/>
  <c r="BP17" i="36"/>
  <c r="DA6" i="36" s="1"/>
  <c r="BO17" i="36"/>
  <c r="BA16" i="1"/>
  <c r="CM15" i="1"/>
  <c r="CN15" i="1"/>
  <c r="CG15" i="1"/>
  <c r="CH15" i="1"/>
  <c r="BO12" i="34"/>
  <c r="BP12" i="34"/>
  <c r="BA13" i="33"/>
  <c r="AY14" i="36"/>
  <c r="AZ13" i="46"/>
  <c r="DB6" i="46"/>
  <c r="DC6" i="46"/>
  <c r="DC9" i="46"/>
  <c r="DB9" i="46"/>
  <c r="BL11" i="36"/>
  <c r="AY11" i="36" s="1"/>
  <c r="BM11" i="36"/>
  <c r="BI13" i="36"/>
  <c r="BJ13" i="36"/>
  <c r="AY6" i="33"/>
  <c r="BC10" i="33"/>
  <c r="BD10" i="33"/>
  <c r="AA11" i="33"/>
  <c r="AW11" i="33" s="1"/>
  <c r="BD11" i="33"/>
  <c r="BC11" i="33"/>
  <c r="BA12" i="33"/>
  <c r="BC12" i="33"/>
  <c r="BD12" i="33"/>
  <c r="AK18" i="1"/>
  <c r="AW18" i="1" s="1"/>
  <c r="BG18" i="1"/>
  <c r="BF18" i="1"/>
  <c r="BR7" i="1"/>
  <c r="BS7" i="1"/>
  <c r="AF7" i="1"/>
  <c r="BT7" i="1"/>
  <c r="BO9" i="1"/>
  <c r="BP9" i="1"/>
  <c r="AZ9" i="1"/>
  <c r="AK11" i="1"/>
  <c r="AW11" i="1" s="1"/>
  <c r="BM11" i="1"/>
  <c r="BL11" i="1"/>
  <c r="BI13" i="1"/>
  <c r="BJ13" i="1"/>
  <c r="BG15" i="1"/>
  <c r="BF15" i="1"/>
  <c r="BA15" i="1"/>
  <c r="BD12" i="1"/>
  <c r="BC12" i="1"/>
  <c r="AK13" i="1"/>
  <c r="AW13" i="1" s="1"/>
  <c r="BC13" i="1"/>
  <c r="BD13" i="1"/>
  <c r="BC14" i="1"/>
  <c r="BD14" i="1"/>
  <c r="BC15" i="1"/>
  <c r="BD15" i="1"/>
  <c r="BD16" i="1"/>
  <c r="BC16" i="1"/>
  <c r="BD17" i="1"/>
  <c r="BC17" i="1"/>
  <c r="CA13" i="34"/>
  <c r="CB13" i="34"/>
  <c r="BA8" i="34"/>
  <c r="AY6" i="34"/>
  <c r="AF15" i="34"/>
  <c r="AW15" i="34" s="1"/>
  <c r="CD15" i="34"/>
  <c r="CE15" i="34"/>
  <c r="BA15" i="34"/>
  <c r="BU10" i="34"/>
  <c r="BV10" i="34"/>
  <c r="BS12" i="34"/>
  <c r="BR12" i="34"/>
  <c r="BJ9" i="34"/>
  <c r="BI9" i="34"/>
  <c r="BA9" i="34"/>
  <c r="CA9" i="34"/>
  <c r="CB9" i="34"/>
  <c r="AZ9" i="34" s="1"/>
  <c r="BA11" i="34"/>
  <c r="BX11" i="34"/>
  <c r="BY11" i="34"/>
  <c r="BU13" i="34"/>
  <c r="BV13" i="34"/>
  <c r="BS15" i="34"/>
  <c r="BR15" i="34"/>
  <c r="BL8" i="34"/>
  <c r="BM8" i="34"/>
  <c r="BJ10" i="34"/>
  <c r="BI10" i="34"/>
  <c r="CB8" i="34"/>
  <c r="AZ8" i="34" s="1"/>
  <c r="CA8" i="34"/>
  <c r="AY8" i="34" s="1"/>
  <c r="BA10" i="34"/>
  <c r="BX10" i="34"/>
  <c r="BY10" i="34"/>
  <c r="BU12" i="34"/>
  <c r="BV12" i="34"/>
  <c r="BS14" i="34"/>
  <c r="BR14" i="34"/>
  <c r="BA14" i="34"/>
  <c r="Z7" i="34"/>
  <c r="AV7" i="34" s="1"/>
  <c r="BO7" i="34"/>
  <c r="AY7" i="34" s="1"/>
  <c r="BP7" i="34"/>
  <c r="AZ7" i="34" s="1"/>
  <c r="BL9" i="34"/>
  <c r="BM9" i="34"/>
  <c r="AZ6" i="34"/>
  <c r="AN13" i="44"/>
  <c r="AW13" i="44" s="1"/>
  <c r="AN14" i="44"/>
  <c r="AW14" i="44" s="1"/>
  <c r="AN17" i="44"/>
  <c r="AW17" i="44" s="1"/>
  <c r="AJ12" i="36"/>
  <c r="AW12" i="36" s="1"/>
  <c r="BF12" i="36"/>
  <c r="BG12" i="36"/>
  <c r="BG11" i="36"/>
  <c r="BF11" i="36"/>
  <c r="BG13" i="36"/>
  <c r="BF13" i="36"/>
  <c r="BA12" i="36"/>
  <c r="BH11" i="36"/>
  <c r="BA11" i="36" s="1"/>
  <c r="BF14" i="36"/>
  <c r="BG14" i="36"/>
  <c r="BD12" i="36"/>
  <c r="BC12" i="36"/>
  <c r="BD13" i="36"/>
  <c r="AZ13" i="36" s="1"/>
  <c r="BC13" i="36"/>
  <c r="AJ14" i="36"/>
  <c r="AW14" i="36" s="1"/>
  <c r="AJ15" i="36"/>
  <c r="AW15" i="36" s="1"/>
  <c r="AE20" i="36"/>
  <c r="BD16" i="36"/>
  <c r="BC16" i="36"/>
  <c r="BF15" i="36"/>
  <c r="AY15" i="36" s="1"/>
  <c r="BG15" i="36"/>
  <c r="BD17" i="36"/>
  <c r="BC17" i="36"/>
  <c r="BG10" i="34"/>
  <c r="BF10" i="34"/>
  <c r="BG12" i="34"/>
  <c r="BF12" i="34"/>
  <c r="BJ11" i="34"/>
  <c r="BI11" i="34"/>
  <c r="BG13" i="34"/>
  <c r="BF13" i="34"/>
  <c r="BD10" i="31"/>
  <c r="BM12" i="32"/>
  <c r="BL12" i="32"/>
  <c r="BX12" i="32"/>
  <c r="BY12" i="32"/>
  <c r="BM13" i="32"/>
  <c r="BL13" i="32"/>
  <c r="BV13" i="32"/>
  <c r="BU13" i="32"/>
  <c r="BC11" i="32"/>
  <c r="BD11" i="32"/>
  <c r="BG9" i="32"/>
  <c r="BF9" i="32"/>
  <c r="BY11" i="32"/>
  <c r="BX11" i="32"/>
  <c r="BP10" i="32"/>
  <c r="BO10" i="32"/>
  <c r="BX13" i="32"/>
  <c r="BY13" i="32"/>
  <c r="BP11" i="32"/>
  <c r="BO11" i="32"/>
  <c r="BU12" i="32"/>
  <c r="BV12" i="32"/>
  <c r="BA11" i="32"/>
  <c r="BJ12" i="32"/>
  <c r="BI12" i="32"/>
  <c r="BD10" i="32"/>
  <c r="BC10" i="32"/>
  <c r="BS13" i="32"/>
  <c r="BR13" i="32"/>
  <c r="AF13" i="34"/>
  <c r="AW13" i="34" s="1"/>
  <c r="BA8" i="35"/>
  <c r="I33" i="35"/>
  <c r="BK16" i="35"/>
  <c r="BA16" i="35" s="1"/>
  <c r="H33" i="35"/>
  <c r="BI16" i="35"/>
  <c r="AY16" i="35" s="1"/>
  <c r="BJ16" i="35"/>
  <c r="G33" i="35"/>
  <c r="BH11" i="35"/>
  <c r="U33" i="35"/>
  <c r="CC9" i="35"/>
  <c r="CH15" i="35"/>
  <c r="CG15" i="35"/>
  <c r="AA9" i="35"/>
  <c r="AV9" i="35" s="1"/>
  <c r="BL9" i="35"/>
  <c r="BM9" i="35"/>
  <c r="AZ9" i="35" s="1"/>
  <c r="AB10" i="35"/>
  <c r="BK10" i="35"/>
  <c r="BA10" i="35" s="1"/>
  <c r="CB16" i="35"/>
  <c r="CA16" i="35"/>
  <c r="AB9" i="35"/>
  <c r="BK9" i="35"/>
  <c r="CG13" i="35"/>
  <c r="CH13" i="35"/>
  <c r="O33" i="35"/>
  <c r="BT12" i="35"/>
  <c r="BA12" i="35" s="1"/>
  <c r="M33" i="35"/>
  <c r="BQ13" i="35"/>
  <c r="CH16" i="35"/>
  <c r="CG16" i="35"/>
  <c r="BA14" i="35"/>
  <c r="BU16" i="35"/>
  <c r="BV16" i="35"/>
  <c r="L33" i="35"/>
  <c r="BP16" i="35"/>
  <c r="AZ16" i="35" s="1"/>
  <c r="BO16" i="35"/>
  <c r="Q33" i="35"/>
  <c r="BW11" i="35"/>
  <c r="F33" i="35"/>
  <c r="BF10" i="35"/>
  <c r="AY10" i="35" s="1"/>
  <c r="BG10" i="35"/>
  <c r="AZ10" i="35" s="1"/>
  <c r="R33" i="35"/>
  <c r="BY12" i="35"/>
  <c r="AZ12" i="35" s="1"/>
  <c r="BX12" i="35"/>
  <c r="AY12" i="35" s="1"/>
  <c r="BA15" i="35"/>
  <c r="BD17" i="44"/>
  <c r="BC17" i="44"/>
  <c r="AY17" i="44" s="1"/>
  <c r="BX18" i="44"/>
  <c r="BY18" i="44"/>
  <c r="AI7" i="44"/>
  <c r="BC15" i="44"/>
  <c r="BD15" i="44"/>
  <c r="CB17" i="44"/>
  <c r="CA17" i="44"/>
  <c r="BP18" i="44"/>
  <c r="DA7" i="44" s="1"/>
  <c r="BO18" i="44"/>
  <c r="CJ18" i="44"/>
  <c r="CK18" i="44"/>
  <c r="BU19" i="44"/>
  <c r="BV19" i="44"/>
  <c r="CB13" i="44"/>
  <c r="CA13" i="44"/>
  <c r="CB14" i="44"/>
  <c r="CA14" i="44"/>
  <c r="CA15" i="44"/>
  <c r="CB15" i="44"/>
  <c r="BS16" i="44"/>
  <c r="BR16" i="44"/>
  <c r="CP16" i="44"/>
  <c r="CQ16" i="44"/>
  <c r="BY15" i="44"/>
  <c r="BX15" i="44"/>
  <c r="BV16" i="44"/>
  <c r="BU16" i="44"/>
  <c r="BP9" i="44"/>
  <c r="BO9" i="44"/>
  <c r="AY9" i="44" s="1"/>
  <c r="BL12" i="44"/>
  <c r="BM12" i="44"/>
  <c r="BS18" i="44"/>
  <c r="DD7" i="44" s="1"/>
  <c r="BR18" i="44"/>
  <c r="BX19" i="44"/>
  <c r="BY19" i="44"/>
  <c r="BJ14" i="44"/>
  <c r="BI14" i="44"/>
  <c r="BJ11" i="44"/>
  <c r="BI11" i="44"/>
  <c r="BD14" i="44"/>
  <c r="BC14" i="44"/>
  <c r="AI15" i="44"/>
  <c r="BE15" i="44"/>
  <c r="BA15" i="44" s="1"/>
  <c r="CN8" i="44"/>
  <c r="CM8" i="44"/>
  <c r="CH12" i="44"/>
  <c r="CG12" i="44"/>
  <c r="CH17" i="44"/>
  <c r="CG17" i="44"/>
  <c r="CJ17" i="44"/>
  <c r="CK17" i="44"/>
  <c r="BV18" i="44"/>
  <c r="BU18" i="44"/>
  <c r="CP18" i="44"/>
  <c r="CQ18" i="44"/>
  <c r="CB19" i="44"/>
  <c r="CA19" i="44"/>
  <c r="CG13" i="44"/>
  <c r="CH13" i="44"/>
  <c r="CP14" i="44"/>
  <c r="CQ14" i="44"/>
  <c r="CM15" i="44"/>
  <c r="CN15" i="44"/>
  <c r="BJ12" i="44"/>
  <c r="BI12" i="44"/>
  <c r="CE15" i="44"/>
  <c r="CD15" i="44"/>
  <c r="CB16" i="44"/>
  <c r="CA16" i="44"/>
  <c r="AI8" i="44"/>
  <c r="BT8" i="44"/>
  <c r="CE12" i="44"/>
  <c r="CD12" i="44"/>
  <c r="BS17" i="44"/>
  <c r="DD6" i="44" s="1"/>
  <c r="BR17" i="44"/>
  <c r="CH18" i="44"/>
  <c r="CG18" i="44"/>
  <c r="CD19" i="44"/>
  <c r="CE19" i="44"/>
  <c r="BM10" i="44"/>
  <c r="BL10" i="44"/>
  <c r="AY10" i="44" s="1"/>
  <c r="BG13" i="44"/>
  <c r="BF13" i="44"/>
  <c r="CN9" i="44"/>
  <c r="CM9" i="44"/>
  <c r="BD19" i="44"/>
  <c r="BC19" i="44"/>
  <c r="BD18" i="44"/>
  <c r="BC18" i="44"/>
  <c r="CD14" i="44"/>
  <c r="CE14" i="44"/>
  <c r="BS9" i="44"/>
  <c r="BR9" i="44"/>
  <c r="CN18" i="44"/>
  <c r="CM18" i="44"/>
  <c r="BP17" i="44"/>
  <c r="DA6" i="44" s="1"/>
  <c r="BA6" i="44" s="1"/>
  <c r="BO17" i="44"/>
  <c r="CP17" i="44"/>
  <c r="CQ17" i="44"/>
  <c r="CE18" i="44"/>
  <c r="CD18" i="44"/>
  <c r="BI19" i="44"/>
  <c r="BJ19" i="44"/>
  <c r="CU8" i="44" s="1"/>
  <c r="CG19" i="44"/>
  <c r="CH19" i="44"/>
  <c r="AH7" i="44"/>
  <c r="AV7" i="44" s="1"/>
  <c r="BV7" i="44"/>
  <c r="BU7" i="44"/>
  <c r="F40" i="44"/>
  <c r="BF14" i="44"/>
  <c r="BG14" i="44"/>
  <c r="BG15" i="44"/>
  <c r="BF15" i="44"/>
  <c r="BG16" i="44"/>
  <c r="BF16" i="44"/>
  <c r="BX16" i="44"/>
  <c r="BY16" i="44"/>
  <c r="BS8" i="44"/>
  <c r="BR8" i="44"/>
  <c r="CB12" i="44"/>
  <c r="AZ12" i="44" s="1"/>
  <c r="CA12" i="44"/>
  <c r="CQ15" i="44"/>
  <c r="CP15" i="44"/>
  <c r="AC40" i="44"/>
  <c r="CO9" i="44"/>
  <c r="CH11" i="44"/>
  <c r="CG11" i="44"/>
  <c r="CN16" i="44"/>
  <c r="CM16" i="44"/>
  <c r="CN17" i="44"/>
  <c r="CM17" i="44"/>
  <c r="BL19" i="44"/>
  <c r="BM19" i="44"/>
  <c r="CX8" i="44" s="1"/>
  <c r="CJ19" i="44"/>
  <c r="CK19" i="44"/>
  <c r="AH11" i="44"/>
  <c r="AV11" i="44" s="1"/>
  <c r="BO11" i="44"/>
  <c r="BP11" i="44"/>
  <c r="BM13" i="44"/>
  <c r="BL13" i="44"/>
  <c r="BJ15" i="44"/>
  <c r="BI15" i="44"/>
  <c r="CW6" i="44"/>
  <c r="CV6" i="44"/>
  <c r="BP10" i="44"/>
  <c r="BO10" i="44"/>
  <c r="CS6" i="44"/>
  <c r="CT6" i="44"/>
  <c r="BD16" i="44"/>
  <c r="BC16" i="44"/>
  <c r="AY16" i="44" s="1"/>
  <c r="BD13" i="44"/>
  <c r="BC13" i="44"/>
  <c r="AI13" i="44"/>
  <c r="BE13" i="44"/>
  <c r="BA13" i="44" s="1"/>
  <c r="CK10" i="44"/>
  <c r="CJ10" i="44"/>
  <c r="AI9" i="44"/>
  <c r="BT9" i="44"/>
  <c r="BA9" i="44" s="1"/>
  <c r="AI11" i="44"/>
  <c r="BN11" i="44"/>
  <c r="BA11" i="44" s="1"/>
  <c r="BV17" i="44"/>
  <c r="BU17" i="44"/>
  <c r="BJ18" i="44"/>
  <c r="CU7" i="44" s="1"/>
  <c r="BI18" i="44"/>
  <c r="BP19" i="44"/>
  <c r="DA8" i="44" s="1"/>
  <c r="BO19" i="44"/>
  <c r="CN19" i="44"/>
  <c r="CM19" i="44"/>
  <c r="BI13" i="44"/>
  <c r="BJ13" i="44"/>
  <c r="BV14" i="44"/>
  <c r="BU14" i="44"/>
  <c r="BV15" i="44"/>
  <c r="BU15" i="44"/>
  <c r="CJ16" i="44"/>
  <c r="CK16" i="44"/>
  <c r="AI14" i="44"/>
  <c r="BW14" i="44"/>
  <c r="BA14" i="44" s="1"/>
  <c r="AI10" i="44"/>
  <c r="BN10" i="44"/>
  <c r="BA10" i="44" s="1"/>
  <c r="BY14" i="44"/>
  <c r="BX14" i="44"/>
  <c r="BP16" i="44"/>
  <c r="BO16" i="44"/>
  <c r="BG12" i="44"/>
  <c r="BF12" i="44"/>
  <c r="AY12" i="44" s="1"/>
  <c r="BL18" i="44"/>
  <c r="BM18" i="44"/>
  <c r="CX7" i="44" s="1"/>
  <c r="BR19" i="44"/>
  <c r="BS19" i="44"/>
  <c r="DD8" i="44" s="1"/>
  <c r="CP19" i="44"/>
  <c r="CQ19" i="44"/>
  <c r="CK11" i="44"/>
  <c r="CJ11" i="44"/>
  <c r="CE13" i="44"/>
  <c r="CD13" i="44"/>
  <c r="BM11" i="44"/>
  <c r="BL11" i="44"/>
  <c r="AY11" i="44" s="1"/>
  <c r="CH10" i="44"/>
  <c r="CG10" i="44"/>
  <c r="W12" i="31"/>
  <c r="AW12" i="31" s="1"/>
  <c r="CB14" i="33"/>
  <c r="CA14" i="33"/>
  <c r="BA14" i="33"/>
  <c r="BJ9" i="33"/>
  <c r="BI9" i="33"/>
  <c r="BG11" i="33"/>
  <c r="BF11" i="33"/>
  <c r="BL7" i="33"/>
  <c r="BM7" i="33"/>
  <c r="BD13" i="33"/>
  <c r="BC13" i="33"/>
  <c r="BP14" i="33"/>
  <c r="BO14" i="33"/>
  <c r="BJ8" i="32"/>
  <c r="BI8" i="32"/>
  <c r="BW8" i="32"/>
  <c r="BA8" i="32" s="1"/>
  <c r="BS10" i="32"/>
  <c r="BR10" i="32"/>
  <c r="BD13" i="32"/>
  <c r="BC13" i="32"/>
  <c r="BF11" i="32"/>
  <c r="BG11" i="32"/>
  <c r="BV8" i="32"/>
  <c r="BU8" i="32"/>
  <c r="BQ12" i="32"/>
  <c r="BA12" i="32" s="1"/>
  <c r="BS11" i="32"/>
  <c r="BR11" i="32"/>
  <c r="BA9" i="32"/>
  <c r="AZ6" i="32"/>
  <c r="BM7" i="32"/>
  <c r="AZ7" i="32" s="1"/>
  <c r="BL7" i="32"/>
  <c r="AY7" i="32" s="1"/>
  <c r="BP12" i="32"/>
  <c r="BO12" i="32"/>
  <c r="BA13" i="32"/>
  <c r="BF10" i="32"/>
  <c r="BG10" i="32"/>
  <c r="BV9" i="32"/>
  <c r="BU9" i="32"/>
  <c r="BT10" i="32"/>
  <c r="BA10" i="32" s="1"/>
  <c r="AY6" i="32"/>
  <c r="AZ11" i="35"/>
  <c r="AE8" i="35"/>
  <c r="AW8" i="35" s="1"/>
  <c r="BA13" i="35"/>
  <c r="BC13" i="35"/>
  <c r="BD13" i="35"/>
  <c r="BD14" i="35"/>
  <c r="AZ14" i="35" s="1"/>
  <c r="BC14" i="35"/>
  <c r="AY14" i="35" s="1"/>
  <c r="AZ6" i="35"/>
  <c r="BC15" i="35"/>
  <c r="AY15" i="35" s="1"/>
  <c r="BD15" i="35"/>
  <c r="D33" i="35"/>
  <c r="AA15" i="35"/>
  <c r="AV15" i="35" s="1"/>
  <c r="BD11" i="34"/>
  <c r="BC11" i="34"/>
  <c r="BC12" i="34"/>
  <c r="BD12" i="34"/>
  <c r="BD14" i="34"/>
  <c r="BC14" i="34"/>
  <c r="I25" i="31"/>
  <c r="BI7" i="31"/>
  <c r="AY7" i="31" s="1"/>
  <c r="S7" i="31"/>
  <c r="AV7" i="31" s="1"/>
  <c r="P25" i="31"/>
  <c r="BS12" i="31"/>
  <c r="F25" i="31"/>
  <c r="BG8" i="31"/>
  <c r="T15" i="31"/>
  <c r="T9" i="31"/>
  <c r="AA40" i="44"/>
  <c r="J40" i="44"/>
  <c r="AI19" i="44"/>
  <c r="AH13" i="44"/>
  <c r="AV13" i="44" s="1"/>
  <c r="R40" i="44"/>
  <c r="I40" i="44"/>
  <c r="G40" i="44"/>
  <c r="AF11" i="1"/>
  <c r="I39" i="1"/>
  <c r="AA39" i="1"/>
  <c r="Q39" i="1"/>
  <c r="AF17" i="1"/>
  <c r="X39" i="1"/>
  <c r="Z39" i="1"/>
  <c r="P39" i="1"/>
  <c r="X34" i="36"/>
  <c r="AA34" i="36"/>
  <c r="AD9" i="36"/>
  <c r="AV9" i="36" s="1"/>
  <c r="M34" i="36"/>
  <c r="BA16" i="36"/>
  <c r="Q34" i="36"/>
  <c r="AD20" i="36"/>
  <c r="Y34" i="36"/>
  <c r="BA9" i="36"/>
  <c r="AE16" i="36"/>
  <c r="AE14" i="36"/>
  <c r="BA15" i="36"/>
  <c r="BA14" i="36"/>
  <c r="P34" i="36"/>
  <c r="AZ8" i="36"/>
  <c r="I34" i="36"/>
  <c r="BA13" i="36"/>
  <c r="AE7" i="36"/>
  <c r="O34" i="36"/>
  <c r="AG19" i="36"/>
  <c r="AZ9" i="36"/>
  <c r="AZ6" i="33"/>
  <c r="AA10" i="33"/>
  <c r="AW10" i="33" s="1"/>
  <c r="BV10" i="33"/>
  <c r="BU10" i="33"/>
  <c r="BR12" i="33"/>
  <c r="BS12" i="33"/>
  <c r="AA14" i="35"/>
  <c r="AV14" i="35" s="1"/>
  <c r="AE14" i="35"/>
  <c r="AW14" i="35" s="1"/>
  <c r="R32" i="34"/>
  <c r="O32" i="34"/>
  <c r="U32" i="34"/>
  <c r="BJ14" i="33"/>
  <c r="BI14" i="33"/>
  <c r="AA14" i="33"/>
  <c r="AW14" i="33" s="1"/>
  <c r="O31" i="33"/>
  <c r="X19" i="33"/>
  <c r="AA13" i="33"/>
  <c r="AW13" i="33" s="1"/>
  <c r="Y8" i="32"/>
  <c r="AW8" i="32" s="1"/>
  <c r="N26" i="32"/>
  <c r="BJ9" i="32"/>
  <c r="BI9" i="32"/>
  <c r="Y10" i="32"/>
  <c r="AW10" i="32" s="1"/>
  <c r="Y11" i="32"/>
  <c r="AW11" i="32" s="1"/>
  <c r="Y12" i="32"/>
  <c r="AW12" i="32" s="1"/>
  <c r="BD12" i="32"/>
  <c r="BC12" i="32"/>
  <c r="U14" i="31"/>
  <c r="G25" i="31"/>
  <c r="AZ7" i="31"/>
  <c r="T10" i="31"/>
  <c r="Y13" i="32"/>
  <c r="AW13" i="32" s="1"/>
  <c r="U13" i="32"/>
  <c r="AV13" i="32" s="1"/>
  <c r="R26" i="32"/>
  <c r="U16" i="32"/>
  <c r="AY6" i="31"/>
  <c r="AZ6" i="31"/>
  <c r="W8" i="31"/>
  <c r="AW8" i="31" s="1"/>
  <c r="BA10" i="31"/>
  <c r="BA8" i="31"/>
  <c r="T11" i="31"/>
  <c r="Q25" i="31"/>
  <c r="BV12" i="31"/>
  <c r="BU12" i="31"/>
  <c r="BI12" i="31"/>
  <c r="BJ12" i="31"/>
  <c r="BG12" i="31"/>
  <c r="BF12" i="31"/>
  <c r="BC9" i="31"/>
  <c r="BD9" i="31"/>
  <c r="E25" i="31"/>
  <c r="S12" i="31"/>
  <c r="AV12" i="31" s="1"/>
  <c r="BM10" i="31"/>
  <c r="BL10" i="31"/>
  <c r="M25" i="31"/>
  <c r="BP9" i="31"/>
  <c r="BO9" i="31"/>
  <c r="H25" i="31"/>
  <c r="BJ11" i="31"/>
  <c r="BI11" i="31"/>
  <c r="D25" i="31"/>
  <c r="BV11" i="31"/>
  <c r="BU11" i="31"/>
  <c r="O25" i="31"/>
  <c r="BT11" i="31"/>
  <c r="BA11" i="31" s="1"/>
  <c r="BV10" i="31"/>
  <c r="BU10" i="31"/>
  <c r="BP12" i="31"/>
  <c r="BO12" i="31"/>
  <c r="S11" i="31"/>
  <c r="AV11" i="31" s="1"/>
  <c r="BM11" i="31"/>
  <c r="BL11" i="31"/>
  <c r="BR11" i="31"/>
  <c r="BS11" i="31"/>
  <c r="N25" i="31"/>
  <c r="BS8" i="31"/>
  <c r="AZ8" i="31" s="1"/>
  <c r="BR8" i="31"/>
  <c r="AY8" i="31" s="1"/>
  <c r="T8" i="31"/>
  <c r="V14" i="31"/>
  <c r="L25" i="31"/>
  <c r="BP10" i="31"/>
  <c r="BO10" i="31"/>
  <c r="K25" i="31"/>
  <c r="BN12" i="31"/>
  <c r="BA12" i="31" s="1"/>
  <c r="BL12" i="31"/>
  <c r="BM12" i="31"/>
  <c r="T7" i="31"/>
  <c r="BK7" i="31"/>
  <c r="BA7" i="31" s="1"/>
  <c r="W9" i="31"/>
  <c r="AW9" i="31" s="1"/>
  <c r="BG9" i="31"/>
  <c r="BF9" i="31"/>
  <c r="S9" i="31"/>
  <c r="AV9" i="31" s="1"/>
  <c r="BC11" i="31"/>
  <c r="BD11" i="31"/>
  <c r="E39" i="1"/>
  <c r="J33" i="35"/>
  <c r="U40" i="44"/>
  <c r="AD16" i="36"/>
  <c r="AV16" i="36" s="1"/>
  <c r="AD11" i="36"/>
  <c r="AV11" i="36" s="1"/>
  <c r="V32" i="34"/>
  <c r="W13" i="33"/>
  <c r="AV13" i="33" s="1"/>
  <c r="AE13" i="1"/>
  <c r="AV13" i="1" s="1"/>
  <c r="AD17" i="36"/>
  <c r="AV17" i="36" s="1"/>
  <c r="J25" i="31"/>
  <c r="L39" i="1"/>
  <c r="AC39" i="1"/>
  <c r="X33" i="35"/>
  <c r="W11" i="31"/>
  <c r="AW11" i="31" s="1"/>
  <c r="N31" i="33"/>
  <c r="X14" i="33"/>
  <c r="L31" i="33"/>
  <c r="W39" i="1"/>
  <c r="AF16" i="1"/>
  <c r="T12" i="31"/>
  <c r="W15" i="32"/>
  <c r="AA12" i="35"/>
  <c r="AV12" i="35" s="1"/>
  <c r="AI17" i="44"/>
  <c r="AI18" i="44"/>
  <c r="O40" i="44"/>
  <c r="K40" i="44"/>
  <c r="T40" i="44"/>
  <c r="S31" i="33"/>
  <c r="F34" i="36"/>
  <c r="S26" i="32"/>
  <c r="W9" i="33"/>
  <c r="AV9" i="33" s="1"/>
  <c r="W32" i="34"/>
  <c r="AE15" i="1"/>
  <c r="AV15" i="1" s="1"/>
  <c r="X15" i="32"/>
  <c r="S15" i="31"/>
  <c r="K33" i="35"/>
  <c r="V16" i="32"/>
  <c r="AA13" i="35"/>
  <c r="AV13" i="35" s="1"/>
  <c r="S32" i="34"/>
  <c r="P32" i="34"/>
  <c r="AA13" i="34"/>
  <c r="AA14" i="34"/>
  <c r="Z18" i="34"/>
  <c r="AA19" i="35"/>
  <c r="AK21" i="44"/>
  <c r="AE13" i="36"/>
  <c r="W19" i="33"/>
  <c r="Q26" i="32"/>
  <c r="U34" i="36"/>
  <c r="V12" i="32"/>
  <c r="L26" i="32"/>
  <c r="H39" i="1"/>
  <c r="AE14" i="1"/>
  <c r="AV14" i="1" s="1"/>
  <c r="AF15" i="1"/>
  <c r="AD18" i="35"/>
  <c r="BA7" i="35" s="1"/>
  <c r="AE13" i="35"/>
  <c r="AW13" i="35" s="1"/>
  <c r="G39" i="1"/>
  <c r="AB13" i="35"/>
  <c r="W40" i="44"/>
  <c r="P40" i="44"/>
  <c r="V13" i="32"/>
  <c r="AI22" i="44"/>
  <c r="R31" i="33"/>
  <c r="V34" i="36"/>
  <c r="J34" i="36"/>
  <c r="AB11" i="35"/>
  <c r="E33" i="35"/>
  <c r="S8" i="31"/>
  <c r="AV8" i="31" s="1"/>
  <c r="L40" i="44"/>
  <c r="AE10" i="36"/>
  <c r="AD14" i="36"/>
  <c r="AV14" i="36" s="1"/>
  <c r="AB15" i="35"/>
  <c r="W33" i="35"/>
  <c r="AB8" i="35"/>
  <c r="AF14" i="1"/>
  <c r="S10" i="31"/>
  <c r="AV10" i="31" s="1"/>
  <c r="AC18" i="35"/>
  <c r="AF13" i="1"/>
  <c r="S40" i="44"/>
  <c r="AI12" i="44"/>
  <c r="AD15" i="36"/>
  <c r="AV15" i="36" s="1"/>
  <c r="R39" i="1"/>
  <c r="AB12" i="35"/>
  <c r="AB39" i="1"/>
  <c r="Z34" i="36"/>
  <c r="AB14" i="35"/>
  <c r="F32" i="34"/>
  <c r="Z12" i="34"/>
  <c r="K26" i="32"/>
  <c r="V7" i="32"/>
  <c r="AE8" i="36"/>
  <c r="G32" i="34"/>
  <c r="AA10" i="34"/>
  <c r="M32" i="34"/>
  <c r="AA7" i="34"/>
  <c r="U31" i="33"/>
  <c r="J31" i="33"/>
  <c r="W7" i="33"/>
  <c r="X11" i="33"/>
  <c r="P33" i="35"/>
  <c r="AA16" i="35"/>
  <c r="I31" i="33"/>
  <c r="X8" i="33"/>
  <c r="AE7" i="1"/>
  <c r="AV7" i="1" s="1"/>
  <c r="N39" i="1"/>
  <c r="X9" i="33"/>
  <c r="G31" i="33"/>
  <c r="Q31" i="33"/>
  <c r="AE12" i="1"/>
  <c r="AV12" i="1" s="1"/>
  <c r="D39" i="1"/>
  <c r="AF18" i="1"/>
  <c r="V11" i="32"/>
  <c r="O39" i="1"/>
  <c r="R34" i="36"/>
  <c r="AI16" i="44"/>
  <c r="AH14" i="44"/>
  <c r="AV14" i="44" s="1"/>
  <c r="AH15" i="44"/>
  <c r="AV15" i="44" s="1"/>
  <c r="AA11" i="34"/>
  <c r="E32" i="34"/>
  <c r="AF8" i="34"/>
  <c r="AW8" i="34" s="1"/>
  <c r="AD17" i="34"/>
  <c r="J26" i="32"/>
  <c r="U7" i="32"/>
  <c r="S34" i="36"/>
  <c r="G34" i="36"/>
  <c r="AE11" i="36"/>
  <c r="AD8" i="36"/>
  <c r="AV8" i="36" s="1"/>
  <c r="L34" i="36"/>
  <c r="H32" i="34"/>
  <c r="AC17" i="34"/>
  <c r="T31" i="33"/>
  <c r="P26" i="32"/>
  <c r="V39" i="1"/>
  <c r="AB19" i="35"/>
  <c r="AA15" i="34"/>
  <c r="Q32" i="34"/>
  <c r="W8" i="33"/>
  <c r="AV8" i="33" s="1"/>
  <c r="H31" i="33"/>
  <c r="U12" i="32"/>
  <c r="AV12" i="32" s="1"/>
  <c r="V9" i="32"/>
  <c r="G26" i="32"/>
  <c r="AE11" i="1"/>
  <c r="AV11" i="1" s="1"/>
  <c r="F39" i="1"/>
  <c r="AE9" i="1"/>
  <c r="AV9" i="1" s="1"/>
  <c r="J39" i="1"/>
  <c r="AD13" i="36"/>
  <c r="AV13" i="36" s="1"/>
  <c r="D34" i="36"/>
  <c r="P31" i="33"/>
  <c r="M39" i="1"/>
  <c r="AF8" i="1"/>
  <c r="AF10" i="1"/>
  <c r="K39" i="1"/>
  <c r="T39" i="1"/>
  <c r="U11" i="32"/>
  <c r="AV11" i="32" s="1"/>
  <c r="AE15" i="36"/>
  <c r="H40" i="44"/>
  <c r="J32" i="34"/>
  <c r="Z9" i="34"/>
  <c r="AV9" i="34" s="1"/>
  <c r="AH17" i="44"/>
  <c r="AV17" i="44" s="1"/>
  <c r="AH16" i="44"/>
  <c r="AV16" i="44" s="1"/>
  <c r="AN8" i="44"/>
  <c r="AW8" i="44" s="1"/>
  <c r="V40" i="44"/>
  <c r="AJ13" i="36"/>
  <c r="AW13" i="36" s="1"/>
  <c r="AH19" i="36"/>
  <c r="T34" i="36"/>
  <c r="Z14" i="34"/>
  <c r="AV14" i="34" s="1"/>
  <c r="Z8" i="34"/>
  <c r="T32" i="34"/>
  <c r="F31" i="33"/>
  <c r="W11" i="33"/>
  <c r="AV11" i="33" s="1"/>
  <c r="V8" i="32"/>
  <c r="I26" i="32"/>
  <c r="AE12" i="36"/>
  <c r="E34" i="36"/>
  <c r="AD10" i="36"/>
  <c r="AV10" i="36" s="1"/>
  <c r="H34" i="36"/>
  <c r="I32" i="34"/>
  <c r="AA9" i="34"/>
  <c r="AK7" i="1"/>
  <c r="AW7" i="1" s="1"/>
  <c r="AI20" i="1"/>
  <c r="AE17" i="36"/>
  <c r="K34" i="36"/>
  <c r="AE9" i="36"/>
  <c r="Y33" i="35"/>
  <c r="AA18" i="34"/>
  <c r="X12" i="33"/>
  <c r="E31" i="33"/>
  <c r="X10" i="33"/>
  <c r="U9" i="32"/>
  <c r="AV9" i="32" s="1"/>
  <c r="F26" i="32"/>
  <c r="AE10" i="1"/>
  <c r="AV10" i="1" s="1"/>
  <c r="AE17" i="1"/>
  <c r="AV17" i="1" s="1"/>
  <c r="W34" i="36"/>
  <c r="X13" i="33"/>
  <c r="AE18" i="1"/>
  <c r="AV18" i="1" s="1"/>
  <c r="AD12" i="36"/>
  <c r="AV12" i="36" s="1"/>
  <c r="AH20" i="1"/>
  <c r="AF21" i="1"/>
  <c r="V10" i="32"/>
  <c r="E26" i="32"/>
  <c r="AF12" i="1"/>
  <c r="AD7" i="36"/>
  <c r="N34" i="36"/>
  <c r="AH19" i="44"/>
  <c r="AV19" i="44" s="1"/>
  <c r="AH18" i="44"/>
  <c r="AV18" i="44" s="1"/>
  <c r="AW10" i="44"/>
  <c r="AN16" i="44"/>
  <c r="AW16" i="44" s="1"/>
  <c r="Q40" i="44"/>
  <c r="H26" i="32"/>
  <c r="U8" i="32"/>
  <c r="AV8" i="32" s="1"/>
  <c r="Z15" i="34"/>
  <c r="AV15" i="34" s="1"/>
  <c r="L32" i="34"/>
  <c r="N32" i="34"/>
  <c r="Z13" i="34"/>
  <c r="AV13" i="34" s="1"/>
  <c r="AA12" i="34"/>
  <c r="K32" i="34"/>
  <c r="AA8" i="34"/>
  <c r="K31" i="33"/>
  <c r="X7" i="33"/>
  <c r="W12" i="33"/>
  <c r="AV12" i="33" s="1"/>
  <c r="D31" i="33"/>
  <c r="W10" i="33"/>
  <c r="AV10" i="33" s="1"/>
  <c r="M26" i="32"/>
  <c r="AE16" i="1"/>
  <c r="Z11" i="34"/>
  <c r="AV11" i="34" s="1"/>
  <c r="D32" i="34"/>
  <c r="W14" i="33"/>
  <c r="AV14" i="33" s="1"/>
  <c r="AB16" i="35"/>
  <c r="O26" i="32"/>
  <c r="Y39" i="1"/>
  <c r="AF9" i="1"/>
  <c r="AE21" i="1"/>
  <c r="Z10" i="34"/>
  <c r="AV10" i="34" s="1"/>
  <c r="U10" i="32"/>
  <c r="AV10" i="32" s="1"/>
  <c r="D26" i="32"/>
  <c r="AN19" i="44"/>
  <c r="AW19" i="44" s="1"/>
  <c r="Y40" i="44"/>
  <c r="AH9" i="44"/>
  <c r="AV9" i="44" s="1"/>
  <c r="N40" i="44"/>
  <c r="X40" i="44"/>
  <c r="AH12" i="44"/>
  <c r="AV12" i="44" s="1"/>
  <c r="AH10" i="44"/>
  <c r="AV10" i="44" s="1"/>
  <c r="Z40" i="44"/>
  <c r="AH8" i="44"/>
  <c r="AV8" i="44" s="1"/>
  <c r="AB40" i="44"/>
  <c r="AK22" i="46"/>
  <c r="AJ22" i="46"/>
  <c r="D40" i="44"/>
  <c r="E40" i="44"/>
  <c r="AL21" i="44"/>
  <c r="AZ8" i="32" l="1"/>
  <c r="AY14" i="33"/>
  <c r="AY13" i="33"/>
  <c r="AY9" i="33"/>
  <c r="AZ9" i="33"/>
  <c r="AY8" i="33"/>
  <c r="AY12" i="32"/>
  <c r="AZ10" i="32"/>
  <c r="AY17" i="1"/>
  <c r="DB7" i="1"/>
  <c r="DC7" i="1"/>
  <c r="AZ11" i="36"/>
  <c r="AY15" i="1"/>
  <c r="AY10" i="33"/>
  <c r="AY17" i="36"/>
  <c r="AY12" i="36"/>
  <c r="AY14" i="1"/>
  <c r="AZ6" i="46"/>
  <c r="AY7" i="46"/>
  <c r="AZ10" i="33"/>
  <c r="BA9" i="35"/>
  <c r="AZ14" i="1"/>
  <c r="AY10" i="32"/>
  <c r="AY11" i="1"/>
  <c r="CZ6" i="1"/>
  <c r="CY6" i="1"/>
  <c r="CT7" i="1"/>
  <c r="CS7" i="1"/>
  <c r="AZ13" i="33"/>
  <c r="AY13" i="44"/>
  <c r="AZ9" i="44"/>
  <c r="AZ10" i="44"/>
  <c r="AY15" i="34"/>
  <c r="AY13" i="1"/>
  <c r="AZ11" i="1"/>
  <c r="DB6" i="1"/>
  <c r="DC6" i="1"/>
  <c r="AY9" i="46"/>
  <c r="CW6" i="36"/>
  <c r="CV6" i="36"/>
  <c r="DC6" i="36"/>
  <c r="DB6" i="36"/>
  <c r="CZ7" i="1"/>
  <c r="CY7" i="1"/>
  <c r="CV7" i="1"/>
  <c r="CW7" i="1"/>
  <c r="BA7" i="44"/>
  <c r="AZ15" i="36"/>
  <c r="AZ15" i="34"/>
  <c r="AY12" i="1"/>
  <c r="AZ13" i="32"/>
  <c r="AZ11" i="44"/>
  <c r="AY18" i="44"/>
  <c r="AY14" i="44"/>
  <c r="AY16" i="36"/>
  <c r="AZ17" i="1"/>
  <c r="AZ12" i="1"/>
  <c r="AY12" i="33"/>
  <c r="CS6" i="1"/>
  <c r="CT6" i="1"/>
  <c r="AZ6" i="1" s="1"/>
  <c r="AY15" i="44"/>
  <c r="AZ16" i="36"/>
  <c r="AY10" i="34"/>
  <c r="AY16" i="1"/>
  <c r="AZ14" i="44"/>
  <c r="AY19" i="44"/>
  <c r="AZ16" i="1"/>
  <c r="AY9" i="1"/>
  <c r="AY13" i="35"/>
  <c r="CS6" i="36"/>
  <c r="CT6" i="36"/>
  <c r="AZ12" i="33"/>
  <c r="CZ6" i="36"/>
  <c r="CY6" i="36"/>
  <c r="CW6" i="1"/>
  <c r="CV6" i="1"/>
  <c r="AY13" i="36"/>
  <c r="AY11" i="33"/>
  <c r="AZ11" i="33"/>
  <c r="AZ15" i="1"/>
  <c r="CQ7" i="1"/>
  <c r="AZ7" i="1" s="1"/>
  <c r="AY18" i="1"/>
  <c r="CP7" i="1"/>
  <c r="CR7" i="1"/>
  <c r="BA7" i="1" s="1"/>
  <c r="AZ18" i="1"/>
  <c r="AZ13" i="1"/>
  <c r="AY11" i="34"/>
  <c r="AY13" i="34"/>
  <c r="AY9" i="34"/>
  <c r="AY12" i="34"/>
  <c r="AY14" i="34"/>
  <c r="AZ14" i="34"/>
  <c r="AZ11" i="34"/>
  <c r="AZ13" i="34"/>
  <c r="AZ10" i="34"/>
  <c r="CM6" i="36"/>
  <c r="AY6" i="36" s="1"/>
  <c r="CN6" i="36"/>
  <c r="CO6" i="36"/>
  <c r="BA6" i="36" s="1"/>
  <c r="AZ17" i="36"/>
  <c r="AZ12" i="34"/>
  <c r="AY8" i="32"/>
  <c r="AY13" i="32"/>
  <c r="BA11" i="35"/>
  <c r="AZ13" i="35"/>
  <c r="AZ15" i="35"/>
  <c r="CZ8" i="44"/>
  <c r="CY8" i="44"/>
  <c r="CW8" i="44"/>
  <c r="CV8" i="44"/>
  <c r="AZ18" i="44"/>
  <c r="DC6" i="44"/>
  <c r="DB6" i="44"/>
  <c r="BA8" i="44"/>
  <c r="AZ17" i="44"/>
  <c r="AI21" i="44"/>
  <c r="DB8" i="44"/>
  <c r="DC8" i="44"/>
  <c r="AZ16" i="44"/>
  <c r="DC7" i="44"/>
  <c r="DB7" i="44"/>
  <c r="CZ7" i="44"/>
  <c r="CY7" i="44"/>
  <c r="AZ15" i="44"/>
  <c r="CT7" i="44"/>
  <c r="CS7" i="44"/>
  <c r="AY7" i="44" s="1"/>
  <c r="CT8" i="44"/>
  <c r="CS8" i="44"/>
  <c r="AY8" i="44" s="1"/>
  <c r="AZ19" i="44"/>
  <c r="CW7" i="44"/>
  <c r="CV7" i="44"/>
  <c r="AZ13" i="44"/>
  <c r="CY6" i="44"/>
  <c r="AY6" i="44" s="1"/>
  <c r="CZ6" i="44"/>
  <c r="AZ6" i="44" s="1"/>
  <c r="AZ11" i="32"/>
  <c r="AY9" i="32"/>
  <c r="AZ14" i="33"/>
  <c r="AZ9" i="32"/>
  <c r="AY11" i="32"/>
  <c r="AY9" i="31"/>
  <c r="AZ12" i="36"/>
  <c r="AZ14" i="36"/>
  <c r="AZ7" i="35"/>
  <c r="AZ12" i="32"/>
  <c r="AY11" i="31"/>
  <c r="AZ9" i="31"/>
  <c r="AZ12" i="31"/>
  <c r="AY10" i="31"/>
  <c r="T14" i="31"/>
  <c r="S14" i="31"/>
  <c r="AZ11" i="31"/>
  <c r="AY12" i="31"/>
  <c r="AZ10" i="31"/>
  <c r="AE19" i="36"/>
  <c r="AV12" i="34"/>
  <c r="AB18" i="35"/>
  <c r="Z17" i="34"/>
  <c r="AV8" i="34"/>
  <c r="AV7" i="36"/>
  <c r="AD19" i="36"/>
  <c r="AV16" i="35"/>
  <c r="AA18" i="35"/>
  <c r="AE20" i="1"/>
  <c r="AV16" i="1"/>
  <c r="AF20" i="1"/>
  <c r="AV7" i="32"/>
  <c r="U15" i="32"/>
  <c r="AA17" i="34"/>
  <c r="AV7" i="33"/>
  <c r="V15" i="32"/>
  <c r="AH21" i="44"/>
  <c r="AY7" i="1" l="1"/>
  <c r="AY6" i="1"/>
  <c r="AZ6" i="36"/>
  <c r="AZ8" i="44"/>
  <c r="AZ7" i="44"/>
  <c r="W18" i="33" l="1"/>
  <c r="Z18" i="33"/>
  <c r="CF7" i="33" s="1"/>
  <c r="BA7" i="33" s="1"/>
  <c r="Y18" i="33"/>
  <c r="CD7" i="33" s="1"/>
  <c r="AY7" i="33" s="1"/>
  <c r="X18" i="33"/>
  <c r="CE7" i="33" l="1"/>
  <c r="AZ7" i="33" s="1"/>
  <c r="A3" i="43" l="1" a="1"/>
  <c r="D5" i="49" l="1"/>
  <c r="C5" i="38"/>
  <c r="D5" i="12"/>
  <c r="D5" i="45"/>
  <c r="C5" i="42"/>
  <c r="D5" i="47"/>
  <c r="A3" i="43"/>
  <c r="D5" i="40"/>
  <c r="C5" i="41"/>
  <c r="B46" i="39" l="1"/>
  <c r="B46" i="45"/>
  <c r="B49" i="37"/>
  <c r="B46" i="47"/>
  <c r="B46" i="38"/>
  <c r="B46" i="40"/>
  <c r="B46" i="49"/>
  <c r="B46" i="41"/>
  <c r="B46" i="12"/>
  <c r="B46" i="42"/>
  <c r="B47" i="49"/>
  <c r="B47" i="47"/>
  <c r="B47" i="42"/>
  <c r="B47" i="38"/>
  <c r="B47" i="40"/>
  <c r="B47" i="39"/>
  <c r="B47" i="45"/>
  <c r="B47" i="41"/>
  <c r="B50" i="37"/>
  <c r="B47" i="12"/>
  <c r="B48" i="49"/>
  <c r="B51" i="37"/>
  <c r="B48" i="47"/>
  <c r="B48" i="42"/>
  <c r="B48" i="38"/>
  <c r="B48" i="45"/>
  <c r="B48" i="41"/>
  <c r="B48" i="39"/>
  <c r="B48" i="12"/>
  <c r="B48" i="40"/>
  <c r="B49" i="47"/>
  <c r="B49" i="42"/>
  <c r="B49" i="38"/>
  <c r="B49" i="49"/>
  <c r="B49" i="12"/>
  <c r="B49" i="45"/>
  <c r="B49" i="41"/>
  <c r="B52" i="37"/>
  <c r="B49" i="40"/>
  <c r="B49" i="39"/>
  <c r="B50" i="47"/>
  <c r="B50" i="42"/>
  <c r="B50" i="38"/>
  <c r="B50" i="49"/>
  <c r="B50" i="39"/>
  <c r="B50" i="45"/>
  <c r="B50" i="41"/>
  <c r="B53" i="37"/>
  <c r="B50" i="12"/>
  <c r="B50" i="40"/>
  <c r="B38" i="45" l="1"/>
  <c r="B38" i="49"/>
  <c r="B38" i="38"/>
  <c r="B38" i="42"/>
  <c r="B38" i="12"/>
  <c r="B38" i="47"/>
  <c r="B38" i="39"/>
  <c r="B38" i="40"/>
  <c r="B38" i="41"/>
  <c r="B41" i="37"/>
  <c r="B42" i="39"/>
  <c r="B42" i="47"/>
  <c r="B42" i="41"/>
  <c r="B42" i="49"/>
  <c r="B42" i="40"/>
  <c r="B42" i="12"/>
  <c r="B42" i="38"/>
  <c r="B42" i="45"/>
  <c r="B45" i="37"/>
  <c r="B42" i="42"/>
  <c r="B40" i="49"/>
  <c r="B40" i="47"/>
  <c r="B40" i="45"/>
  <c r="B40" i="42"/>
  <c r="B40" i="41"/>
  <c r="B40" i="40"/>
  <c r="B40" i="38"/>
  <c r="B40" i="39"/>
  <c r="B43" i="37"/>
  <c r="B40" i="12"/>
  <c r="B36" i="40"/>
  <c r="B36" i="47"/>
  <c r="B36" i="41"/>
  <c r="B36" i="49"/>
  <c r="B36" i="45"/>
  <c r="B36" i="12"/>
  <c r="B36" i="42"/>
  <c r="B39" i="47"/>
  <c r="B39" i="39"/>
  <c r="B42" i="37"/>
  <c r="B39" i="49"/>
  <c r="B39" i="42"/>
  <c r="B39" i="38"/>
  <c r="B39" i="45"/>
  <c r="B39" i="41"/>
  <c r="B39" i="12"/>
  <c r="B39" i="40"/>
  <c r="B43" i="49"/>
  <c r="B43" i="45"/>
  <c r="B43" i="12"/>
  <c r="B43" i="42"/>
  <c r="B43" i="39"/>
  <c r="B46" i="37"/>
  <c r="B43" i="47"/>
  <c r="B43" i="40"/>
  <c r="B43" i="38"/>
  <c r="B43" i="41"/>
  <c r="B44" i="40"/>
  <c r="B44" i="41"/>
  <c r="B44" i="45"/>
  <c r="B47" i="37"/>
  <c r="B44" i="47"/>
  <c r="B44" i="49"/>
  <c r="B44" i="42"/>
  <c r="B44" i="38"/>
  <c r="B44" i="12"/>
  <c r="B44" i="39"/>
  <c r="B37" i="41"/>
  <c r="B37" i="39"/>
  <c r="B37" i="40"/>
  <c r="B37" i="47"/>
  <c r="B37" i="45"/>
  <c r="B37" i="12"/>
  <c r="B37" i="49"/>
  <c r="B37" i="42"/>
  <c r="B40" i="37"/>
  <c r="B41" i="39"/>
  <c r="B41" i="42"/>
  <c r="B41" i="38"/>
  <c r="B41" i="40"/>
  <c r="B41" i="49"/>
  <c r="B41" i="12"/>
  <c r="B41" i="41"/>
  <c r="B41" i="47"/>
  <c r="B44" i="37"/>
  <c r="B41" i="45"/>
  <c r="B45" i="38"/>
  <c r="B45" i="45"/>
  <c r="B45" i="49"/>
  <c r="B45" i="42"/>
  <c r="B48" i="37"/>
  <c r="B45" i="40"/>
  <c r="B45" i="12"/>
  <c r="B45" i="39"/>
  <c r="B45" i="47"/>
  <c r="B45" i="41"/>
  <c r="B34" i="47"/>
  <c r="B34" i="41"/>
  <c r="B34" i="42"/>
  <c r="B34" i="12"/>
  <c r="B34" i="49"/>
  <c r="B35" i="39"/>
  <c r="B34" i="40"/>
  <c r="B34" i="45"/>
  <c r="B31" i="40"/>
  <c r="B31" i="45"/>
  <c r="B31" i="49"/>
  <c r="B31" i="41"/>
  <c r="B31" i="12"/>
  <c r="B31" i="42"/>
  <c r="B31" i="47"/>
  <c r="B30" i="41"/>
  <c r="B30" i="42"/>
  <c r="B30" i="47"/>
  <c r="B30" i="40"/>
  <c r="B30" i="49"/>
  <c r="B30" i="12"/>
  <c r="B30" i="45"/>
  <c r="B32" i="42"/>
  <c r="B30" i="39"/>
  <c r="B32" i="49"/>
  <c r="B32" i="45"/>
  <c r="B32" i="47"/>
  <c r="B32" i="41"/>
  <c r="B32" i="12"/>
  <c r="B32" i="40"/>
  <c r="B35" i="40"/>
  <c r="B35" i="41"/>
  <c r="B35" i="49"/>
  <c r="B35" i="47"/>
  <c r="B35" i="42"/>
  <c r="B35" i="12"/>
  <c r="B35" i="45"/>
  <c r="B33" i="49"/>
  <c r="B33" i="40"/>
  <c r="B33" i="45"/>
  <c r="B33" i="47"/>
  <c r="B33" i="41"/>
  <c r="B33" i="12"/>
  <c r="B33" i="42"/>
  <c r="B29" i="47" l="1"/>
  <c r="B29" i="49"/>
  <c r="B29" i="45"/>
  <c r="B29" i="12"/>
  <c r="B29" i="42"/>
  <c r="B29" i="40"/>
  <c r="B29" i="41"/>
  <c r="E45" i="39" l="1"/>
  <c r="E45" i="45"/>
  <c r="E48" i="37"/>
  <c r="E45" i="47"/>
  <c r="E45" i="41"/>
  <c r="E45" i="42"/>
  <c r="E45" i="12"/>
  <c r="E45" i="49"/>
  <c r="E45" i="38"/>
  <c r="E45" i="40"/>
  <c r="F35" i="49"/>
  <c r="K34" i="39"/>
  <c r="F35" i="40"/>
  <c r="F35" i="41"/>
  <c r="F35" i="12"/>
  <c r="F35" i="45"/>
  <c r="F35" i="47"/>
  <c r="F35" i="42"/>
  <c r="F47" i="42"/>
  <c r="F47" i="49"/>
  <c r="F47" i="47"/>
  <c r="F47" i="41"/>
  <c r="F50" i="37"/>
  <c r="F47" i="40"/>
  <c r="F47" i="39"/>
  <c r="F47" i="12"/>
  <c r="F47" i="45"/>
  <c r="F47" i="38"/>
  <c r="G40" i="49"/>
  <c r="G43" i="37"/>
  <c r="G40" i="38"/>
  <c r="G40" i="40"/>
  <c r="G40" i="42"/>
  <c r="G40" i="41"/>
  <c r="G40" i="12"/>
  <c r="G40" i="39"/>
  <c r="G40" i="45"/>
  <c r="G40" i="47"/>
  <c r="E44" i="40"/>
  <c r="E44" i="12"/>
  <c r="E44" i="41"/>
  <c r="E44" i="45"/>
  <c r="E44" i="39"/>
  <c r="E44" i="49"/>
  <c r="E44" i="38"/>
  <c r="E47" i="37"/>
  <c r="E44" i="47"/>
  <c r="E44" i="42"/>
  <c r="F43" i="49"/>
  <c r="F43" i="41"/>
  <c r="F46" i="37"/>
  <c r="F43" i="39"/>
  <c r="F43" i="12"/>
  <c r="F43" i="40"/>
  <c r="F43" i="38"/>
  <c r="F43" i="45"/>
  <c r="F43" i="42"/>
  <c r="F43" i="47"/>
  <c r="F40" i="39"/>
  <c r="F40" i="12"/>
  <c r="F40" i="47"/>
  <c r="F40" i="45"/>
  <c r="F40" i="38"/>
  <c r="F40" i="40"/>
  <c r="F43" i="37"/>
  <c r="F40" i="42"/>
  <c r="F40" i="49"/>
  <c r="F40" i="41"/>
  <c r="G44" i="47"/>
  <c r="G44" i="45"/>
  <c r="G44" i="39"/>
  <c r="G47" i="37"/>
  <c r="G44" i="38"/>
  <c r="G44" i="41"/>
  <c r="G44" i="12"/>
  <c r="G44" i="40"/>
  <c r="G44" i="42"/>
  <c r="G44" i="49"/>
  <c r="E47" i="49"/>
  <c r="E50" i="37"/>
  <c r="E47" i="41"/>
  <c r="E47" i="12"/>
  <c r="E47" i="38"/>
  <c r="E47" i="47"/>
  <c r="E47" i="45"/>
  <c r="E47" i="39"/>
  <c r="E47" i="40"/>
  <c r="E47" i="42"/>
  <c r="F44" i="41"/>
  <c r="F47" i="37"/>
  <c r="F44" i="40"/>
  <c r="F44" i="39"/>
  <c r="F44" i="45"/>
  <c r="F44" i="49"/>
  <c r="F44" i="38"/>
  <c r="F44" i="42"/>
  <c r="F44" i="47"/>
  <c r="F44" i="12"/>
  <c r="F45" i="45"/>
  <c r="F45" i="12"/>
  <c r="F45" i="38"/>
  <c r="F45" i="40"/>
  <c r="F48" i="37"/>
  <c r="F45" i="49"/>
  <c r="F45" i="47"/>
  <c r="F45" i="42"/>
  <c r="F45" i="41"/>
  <c r="F45" i="39"/>
  <c r="G47" i="42"/>
  <c r="G50" i="37"/>
  <c r="G47" i="49"/>
  <c r="G47" i="40"/>
  <c r="G47" i="39"/>
  <c r="G47" i="41"/>
  <c r="G47" i="47"/>
  <c r="G47" i="38"/>
  <c r="G47" i="45"/>
  <c r="G47" i="12"/>
  <c r="E37" i="12"/>
  <c r="E37" i="49"/>
  <c r="E37" i="45"/>
  <c r="E37" i="41"/>
  <c r="E37" i="40"/>
  <c r="E37" i="47"/>
  <c r="E37" i="42"/>
  <c r="E37" i="39"/>
  <c r="E40" i="37"/>
  <c r="E42" i="40"/>
  <c r="E42" i="45"/>
  <c r="E42" i="12"/>
  <c r="E42" i="39"/>
  <c r="E42" i="41"/>
  <c r="E45" i="37"/>
  <c r="E42" i="42"/>
  <c r="E42" i="49"/>
  <c r="E42" i="47"/>
  <c r="E42" i="38"/>
  <c r="F36" i="42"/>
  <c r="F36" i="47"/>
  <c r="F36" i="41"/>
  <c r="F36" i="40"/>
  <c r="F36" i="45"/>
  <c r="F36" i="39"/>
  <c r="K36" i="39" s="1"/>
  <c r="F36" i="49"/>
  <c r="F36" i="12"/>
  <c r="G43" i="12"/>
  <c r="G43" i="41"/>
  <c r="G43" i="38"/>
  <c r="G43" i="39"/>
  <c r="G43" i="42"/>
  <c r="G43" i="47"/>
  <c r="G46" i="37"/>
  <c r="G43" i="49"/>
  <c r="G43" i="40"/>
  <c r="G43" i="45"/>
  <c r="E41" i="45"/>
  <c r="E41" i="42"/>
  <c r="E41" i="12"/>
  <c r="E41" i="49"/>
  <c r="E41" i="41"/>
  <c r="E44" i="37"/>
  <c r="E41" i="38"/>
  <c r="E41" i="40"/>
  <c r="E41" i="47"/>
  <c r="E41" i="39"/>
  <c r="F53" i="37"/>
  <c r="F50" i="41"/>
  <c r="F50" i="39"/>
  <c r="F50" i="12"/>
  <c r="F50" i="47"/>
  <c r="F50" i="38"/>
  <c r="F50" i="42"/>
  <c r="F50" i="45"/>
  <c r="F50" i="40"/>
  <c r="F50" i="49"/>
  <c r="G49" i="38"/>
  <c r="G52" i="37"/>
  <c r="G49" i="47"/>
  <c r="G49" i="49"/>
  <c r="G49" i="39"/>
  <c r="G49" i="41"/>
  <c r="G49" i="12"/>
  <c r="G49" i="40"/>
  <c r="G49" i="42"/>
  <c r="G49" i="45"/>
  <c r="G34" i="40"/>
  <c r="G34" i="47"/>
  <c r="G34" i="41"/>
  <c r="G34" i="49"/>
  <c r="G34" i="42"/>
  <c r="G34" i="12"/>
  <c r="G34" i="45"/>
  <c r="E32" i="41"/>
  <c r="E32" i="12"/>
  <c r="E32" i="47"/>
  <c r="E32" i="45"/>
  <c r="E32" i="40"/>
  <c r="E32" i="49"/>
  <c r="E32" i="42"/>
  <c r="F39" i="49"/>
  <c r="F39" i="45"/>
  <c r="F39" i="40"/>
  <c r="F39" i="12"/>
  <c r="F39" i="39"/>
  <c r="F39" i="41"/>
  <c r="F39" i="42"/>
  <c r="F39" i="47"/>
  <c r="F42" i="37"/>
  <c r="F39" i="38"/>
  <c r="G48" i="12"/>
  <c r="G48" i="49"/>
  <c r="G51" i="37"/>
  <c r="G48" i="39"/>
  <c r="G48" i="38"/>
  <c r="G48" i="41"/>
  <c r="G48" i="42"/>
  <c r="G48" i="45"/>
  <c r="G48" i="40"/>
  <c r="G48" i="47"/>
  <c r="G33" i="45"/>
  <c r="G33" i="40"/>
  <c r="G33" i="47"/>
  <c r="G33" i="12"/>
  <c r="G33" i="49"/>
  <c r="G33" i="41"/>
  <c r="G33" i="42"/>
  <c r="E36" i="49"/>
  <c r="E36" i="47"/>
  <c r="E36" i="42"/>
  <c r="E36" i="12"/>
  <c r="E36" i="40"/>
  <c r="E36" i="45"/>
  <c r="E36" i="41"/>
  <c r="F34" i="45"/>
  <c r="F34" i="42"/>
  <c r="F34" i="41"/>
  <c r="F34" i="40"/>
  <c r="F34" i="49"/>
  <c r="F34" i="47"/>
  <c r="F34" i="12"/>
  <c r="G29" i="45"/>
  <c r="G29" i="49"/>
  <c r="G29" i="47"/>
  <c r="G29" i="12"/>
  <c r="G29" i="42"/>
  <c r="G29" i="40"/>
  <c r="G29" i="41"/>
  <c r="G46" i="45"/>
  <c r="G46" i="49"/>
  <c r="G46" i="42"/>
  <c r="G46" i="40"/>
  <c r="G46" i="38"/>
  <c r="G46" i="47"/>
  <c r="G46" i="41"/>
  <c r="G46" i="39"/>
  <c r="G46" i="12"/>
  <c r="G49" i="37"/>
  <c r="E34" i="45"/>
  <c r="E34" i="42"/>
  <c r="E34" i="12"/>
  <c r="E34" i="47"/>
  <c r="E34" i="41"/>
  <c r="E34" i="40"/>
  <c r="E34" i="49"/>
  <c r="K33" i="39"/>
  <c r="F49" i="42"/>
  <c r="F49" i="38"/>
  <c r="F49" i="49"/>
  <c r="F52" i="37"/>
  <c r="F49" i="12"/>
  <c r="F49" i="41"/>
  <c r="F49" i="39"/>
  <c r="F49" i="45"/>
  <c r="F49" i="40"/>
  <c r="F49" i="47"/>
  <c r="F31" i="47"/>
  <c r="F31" i="45"/>
  <c r="F31" i="40"/>
  <c r="F31" i="49"/>
  <c r="F31" i="41"/>
  <c r="F31" i="42"/>
  <c r="F31" i="12"/>
  <c r="G31" i="49"/>
  <c r="G31" i="41"/>
  <c r="G31" i="45"/>
  <c r="G31" i="40"/>
  <c r="G31" i="12"/>
  <c r="G31" i="42"/>
  <c r="G31" i="47"/>
  <c r="E52" i="37"/>
  <c r="E49" i="42"/>
  <c r="E49" i="12"/>
  <c r="E49" i="38"/>
  <c r="E49" i="40"/>
  <c r="E49" i="45"/>
  <c r="E49" i="41"/>
  <c r="E49" i="49"/>
  <c r="E49" i="39"/>
  <c r="E49" i="47"/>
  <c r="E35" i="41"/>
  <c r="E35" i="12"/>
  <c r="E35" i="40"/>
  <c r="E35" i="47"/>
  <c r="E35" i="42"/>
  <c r="E35" i="45"/>
  <c r="E35" i="49"/>
  <c r="F33" i="12"/>
  <c r="F33" i="41"/>
  <c r="F33" i="49"/>
  <c r="F33" i="47"/>
  <c r="F33" i="45"/>
  <c r="F33" i="42"/>
  <c r="F33" i="40"/>
  <c r="G39" i="42"/>
  <c r="G39" i="12"/>
  <c r="G39" i="49"/>
  <c r="G42" i="37"/>
  <c r="G39" i="45"/>
  <c r="G39" i="40"/>
  <c r="G39" i="38"/>
  <c r="G39" i="39"/>
  <c r="G39" i="41"/>
  <c r="G39" i="47"/>
  <c r="E39" i="45"/>
  <c r="E39" i="41"/>
  <c r="E39" i="42"/>
  <c r="E39" i="49"/>
  <c r="E39" i="39"/>
  <c r="E39" i="40"/>
  <c r="E39" i="47"/>
  <c r="E42" i="37"/>
  <c r="E39" i="12"/>
  <c r="E39" i="38"/>
  <c r="E29" i="49"/>
  <c r="E29" i="42"/>
  <c r="E29" i="41"/>
  <c r="E29" i="12"/>
  <c r="E29" i="47"/>
  <c r="E29" i="45"/>
  <c r="E29" i="40"/>
  <c r="F41" i="12"/>
  <c r="F41" i="40"/>
  <c r="F41" i="45"/>
  <c r="F44" i="37"/>
  <c r="F41" i="47"/>
  <c r="F41" i="38"/>
  <c r="F41" i="39"/>
  <c r="F41" i="49"/>
  <c r="F41" i="41"/>
  <c r="F41" i="42"/>
  <c r="G36" i="12"/>
  <c r="G36" i="42"/>
  <c r="G36" i="40"/>
  <c r="G36" i="45"/>
  <c r="G36" i="41"/>
  <c r="G36" i="49"/>
  <c r="G36" i="47"/>
  <c r="E38" i="42"/>
  <c r="E38" i="47"/>
  <c r="E38" i="49"/>
  <c r="E38" i="38"/>
  <c r="E38" i="41"/>
  <c r="E38" i="12"/>
  <c r="E38" i="40"/>
  <c r="E41" i="37"/>
  <c r="E38" i="45"/>
  <c r="E38" i="39"/>
  <c r="E48" i="49"/>
  <c r="E48" i="38"/>
  <c r="E51" i="37"/>
  <c r="E48" i="45"/>
  <c r="E48" i="40"/>
  <c r="E48" i="41"/>
  <c r="E48" i="39"/>
  <c r="E48" i="12"/>
  <c r="E48" i="47"/>
  <c r="E48" i="42"/>
  <c r="F38" i="42"/>
  <c r="F38" i="45"/>
  <c r="F41" i="37"/>
  <c r="F38" i="38"/>
  <c r="F38" i="47"/>
  <c r="F38" i="40"/>
  <c r="F38" i="49"/>
  <c r="F38" i="12"/>
  <c r="F38" i="39"/>
  <c r="F38" i="41"/>
  <c r="G42" i="39"/>
  <c r="G42" i="42"/>
  <c r="G42" i="38"/>
  <c r="G42" i="12"/>
  <c r="G42" i="45"/>
  <c r="G42" i="49"/>
  <c r="G42" i="41"/>
  <c r="G45" i="37"/>
  <c r="G42" i="40"/>
  <c r="G42" i="47"/>
  <c r="G45" i="42"/>
  <c r="G45" i="40"/>
  <c r="G45" i="49"/>
  <c r="G45" i="41"/>
  <c r="G45" i="47"/>
  <c r="G45" i="45"/>
  <c r="G45" i="12"/>
  <c r="G45" i="38"/>
  <c r="G45" i="39"/>
  <c r="G48" i="37"/>
  <c r="E31" i="42"/>
  <c r="E31" i="40"/>
  <c r="E31" i="12"/>
  <c r="E31" i="45"/>
  <c r="E31" i="47"/>
  <c r="E31" i="41"/>
  <c r="E31" i="49"/>
  <c r="F42" i="45"/>
  <c r="F45" i="37"/>
  <c r="F42" i="38"/>
  <c r="F42" i="49"/>
  <c r="F42" i="40"/>
  <c r="F42" i="47"/>
  <c r="F42" i="12"/>
  <c r="F42" i="39"/>
  <c r="F42" i="42"/>
  <c r="F42" i="41"/>
  <c r="G35" i="42"/>
  <c r="G35" i="40"/>
  <c r="G35" i="47"/>
  <c r="G35" i="49"/>
  <c r="G35" i="12"/>
  <c r="G35" i="41"/>
  <c r="G35" i="45"/>
  <c r="G40" i="37"/>
  <c r="G37" i="47"/>
  <c r="G37" i="12"/>
  <c r="G37" i="39"/>
  <c r="G37" i="42"/>
  <c r="G37" i="41"/>
  <c r="G37" i="45"/>
  <c r="G37" i="49"/>
  <c r="G37" i="40"/>
  <c r="E49" i="37"/>
  <c r="E46" i="45"/>
  <c r="E46" i="49"/>
  <c r="E46" i="41"/>
  <c r="E46" i="12"/>
  <c r="E46" i="39"/>
  <c r="E46" i="38"/>
  <c r="E46" i="42"/>
  <c r="E46" i="40"/>
  <c r="E46" i="47"/>
  <c r="F30" i="42"/>
  <c r="F30" i="47"/>
  <c r="F30" i="49"/>
  <c r="F30" i="40"/>
  <c r="F30" i="12"/>
  <c r="F30" i="45"/>
  <c r="F30" i="41"/>
  <c r="F48" i="45"/>
  <c r="F48" i="49"/>
  <c r="F48" i="40"/>
  <c r="F48" i="12"/>
  <c r="F48" i="38"/>
  <c r="F48" i="39"/>
  <c r="F48" i="47"/>
  <c r="F48" i="41"/>
  <c r="F48" i="42"/>
  <c r="F51" i="37"/>
  <c r="G32" i="45"/>
  <c r="G32" i="42"/>
  <c r="G32" i="49"/>
  <c r="G32" i="41"/>
  <c r="G32" i="40"/>
  <c r="G32" i="12"/>
  <c r="G32" i="47"/>
  <c r="E30" i="12"/>
  <c r="E30" i="40"/>
  <c r="E30" i="45"/>
  <c r="E30" i="41"/>
  <c r="E30" i="49"/>
  <c r="E30" i="42"/>
  <c r="E30" i="47"/>
  <c r="F49" i="37"/>
  <c r="F46" i="41"/>
  <c r="F46" i="38"/>
  <c r="F46" i="40"/>
  <c r="F46" i="49"/>
  <c r="F46" i="42"/>
  <c r="F46" i="45"/>
  <c r="F46" i="39"/>
  <c r="F46" i="47"/>
  <c r="F46" i="12"/>
  <c r="F37" i="39"/>
  <c r="F37" i="12"/>
  <c r="F37" i="41"/>
  <c r="F37" i="42"/>
  <c r="F40" i="37"/>
  <c r="F37" i="45"/>
  <c r="F37" i="49"/>
  <c r="F37" i="38"/>
  <c r="F37" i="40"/>
  <c r="F37" i="47"/>
  <c r="G44" i="37"/>
  <c r="G41" i="47"/>
  <c r="G41" i="38"/>
  <c r="G41" i="40"/>
  <c r="G41" i="41"/>
  <c r="G41" i="12"/>
  <c r="G41" i="45"/>
  <c r="G41" i="39"/>
  <c r="G41" i="42"/>
  <c r="G41" i="49"/>
  <c r="E50" i="42"/>
  <c r="E50" i="40"/>
  <c r="E50" i="49"/>
  <c r="E50" i="41"/>
  <c r="E50" i="39"/>
  <c r="E50" i="12"/>
  <c r="E50" i="45"/>
  <c r="E50" i="47"/>
  <c r="E53" i="37"/>
  <c r="E50" i="38"/>
  <c r="E40" i="41"/>
  <c r="E40" i="38"/>
  <c r="E40" i="45"/>
  <c r="E40" i="42"/>
  <c r="E40" i="49"/>
  <c r="E40" i="39"/>
  <c r="E40" i="40"/>
  <c r="E40" i="47"/>
  <c r="E43" i="37"/>
  <c r="E40" i="12"/>
  <c r="F32" i="40"/>
  <c r="F32" i="45"/>
  <c r="F32" i="41"/>
  <c r="F32" i="39"/>
  <c r="K32" i="39" s="1"/>
  <c r="F32" i="42"/>
  <c r="F32" i="49"/>
  <c r="F32" i="47"/>
  <c r="F32" i="12"/>
  <c r="G50" i="41"/>
  <c r="G50" i="12"/>
  <c r="G50" i="49"/>
  <c r="G50" i="40"/>
  <c r="G50" i="39"/>
  <c r="G50" i="47"/>
  <c r="G50" i="42"/>
  <c r="G50" i="38"/>
  <c r="G50" i="45"/>
  <c r="G53" i="37"/>
  <c r="E43" i="40"/>
  <c r="E43" i="12"/>
  <c r="E43" i="38"/>
  <c r="E43" i="47"/>
  <c r="E43" i="45"/>
  <c r="E46" i="37"/>
  <c r="E43" i="49"/>
  <c r="E43" i="39"/>
  <c r="E43" i="42"/>
  <c r="E43" i="41"/>
  <c r="E33" i="45"/>
  <c r="E33" i="41"/>
  <c r="E33" i="47"/>
  <c r="E33" i="49"/>
  <c r="E33" i="40"/>
  <c r="E33" i="12"/>
  <c r="E33" i="42"/>
  <c r="F29" i="42"/>
  <c r="F29" i="47"/>
  <c r="F29" i="41"/>
  <c r="F29" i="39"/>
  <c r="K29" i="39" s="1"/>
  <c r="F29" i="45"/>
  <c r="F29" i="40"/>
  <c r="F29" i="49"/>
  <c r="F29" i="12"/>
  <c r="G38" i="40"/>
  <c r="G41" i="37"/>
  <c r="G38" i="42"/>
  <c r="G38" i="41"/>
  <c r="G38" i="38"/>
  <c r="G38" i="49"/>
  <c r="G38" i="39"/>
  <c r="G38" i="47"/>
  <c r="G38" i="12"/>
  <c r="G38" i="45"/>
  <c r="G30" i="41"/>
  <c r="G30" i="45"/>
  <c r="G30" i="42"/>
  <c r="G30" i="12"/>
  <c r="G30" i="40"/>
  <c r="G30" i="47"/>
  <c r="G30" i="49"/>
  <c r="D49" i="42"/>
  <c r="D49" i="45"/>
  <c r="D49" i="39"/>
  <c r="D52" i="37"/>
  <c r="D49" i="49"/>
  <c r="D49" i="41"/>
  <c r="D49" i="47"/>
  <c r="D49" i="40"/>
  <c r="D49" i="38"/>
  <c r="D49" i="12"/>
  <c r="D46" i="38"/>
  <c r="D46" i="49"/>
  <c r="D46" i="12"/>
  <c r="D46" i="47"/>
  <c r="D46" i="41"/>
  <c r="D49" i="37"/>
  <c r="D46" i="42"/>
  <c r="D46" i="40"/>
  <c r="D46" i="39"/>
  <c r="D46" i="45"/>
  <c r="D45" i="45"/>
  <c r="D45" i="39"/>
  <c r="D45" i="38"/>
  <c r="D45" i="40"/>
  <c r="D45" i="41"/>
  <c r="D45" i="42"/>
  <c r="D45" i="47"/>
  <c r="D45" i="49"/>
  <c r="D48" i="37"/>
  <c r="D45" i="12"/>
  <c r="D35" i="47"/>
  <c r="D35" i="45"/>
  <c r="D35" i="41"/>
  <c r="D35" i="40"/>
  <c r="D35" i="49"/>
  <c r="D35" i="12"/>
  <c r="D35" i="42"/>
  <c r="D42" i="37"/>
  <c r="D39" i="41"/>
  <c r="D39" i="47"/>
  <c r="D39" i="39"/>
  <c r="D39" i="40"/>
  <c r="D39" i="45"/>
  <c r="D39" i="38"/>
  <c r="D39" i="42"/>
  <c r="D39" i="49"/>
  <c r="D39" i="12"/>
  <c r="D30" i="47"/>
  <c r="D30" i="49"/>
  <c r="D44" i="41"/>
  <c r="D44" i="39"/>
  <c r="D44" i="45"/>
  <c r="D44" i="38"/>
  <c r="D44" i="49"/>
  <c r="D44" i="42"/>
  <c r="D47" i="37"/>
  <c r="D44" i="47"/>
  <c r="D44" i="12"/>
  <c r="D44" i="40"/>
  <c r="D32" i="42"/>
  <c r="D32" i="49"/>
  <c r="D32" i="45"/>
  <c r="D32" i="12"/>
  <c r="D32" i="40"/>
  <c r="D32" i="41"/>
  <c r="D32" i="47"/>
  <c r="D29" i="42"/>
  <c r="D29" i="45"/>
  <c r="D29" i="49"/>
  <c r="D29" i="47"/>
  <c r="D29" i="12"/>
  <c r="D29" i="41"/>
  <c r="D29" i="40"/>
  <c r="D41" i="37"/>
  <c r="D38" i="38"/>
  <c r="D38" i="49"/>
  <c r="D38" i="47"/>
  <c r="D38" i="39"/>
  <c r="D38" i="42"/>
  <c r="D38" i="12"/>
  <c r="D38" i="41"/>
  <c r="D38" i="45"/>
  <c r="D38" i="40"/>
  <c r="D50" i="39"/>
  <c r="D47" i="41"/>
  <c r="D47" i="12"/>
  <c r="D47" i="47"/>
  <c r="D47" i="38"/>
  <c r="D47" i="40"/>
  <c r="D47" i="39"/>
  <c r="D47" i="42"/>
  <c r="D47" i="45"/>
  <c r="D50" i="37"/>
  <c r="D47" i="49"/>
  <c r="D36" i="40"/>
  <c r="D36" i="49"/>
  <c r="D36" i="41"/>
  <c r="D36" i="12"/>
  <c r="D36" i="42"/>
  <c r="D36" i="45"/>
  <c r="D36" i="47"/>
  <c r="D51" i="37"/>
  <c r="D48" i="45"/>
  <c r="D48" i="12"/>
  <c r="D48" i="49"/>
  <c r="D48" i="42"/>
  <c r="D40" i="38"/>
  <c r="D40" i="42"/>
  <c r="D40" i="45"/>
  <c r="D40" i="12"/>
  <c r="D40" i="47"/>
  <c r="D43" i="37"/>
  <c r="D40" i="49"/>
  <c r="D40" i="41"/>
  <c r="D40" i="39"/>
  <c r="D40" i="40"/>
  <c r="D43" i="38"/>
  <c r="D43" i="39"/>
  <c r="D43" i="49"/>
  <c r="D43" i="40"/>
  <c r="D43" i="42"/>
  <c r="D43" i="45"/>
  <c r="D43" i="12"/>
  <c r="D46" i="37"/>
  <c r="D43" i="41"/>
  <c r="D43" i="47"/>
  <c r="D37" i="42"/>
  <c r="D37" i="45"/>
  <c r="D37" i="39"/>
  <c r="D37" i="49"/>
  <c r="D37" i="40"/>
  <c r="D37" i="47"/>
  <c r="D37" i="41"/>
  <c r="D40" i="37"/>
  <c r="D37" i="12"/>
  <c r="D34" i="40"/>
  <c r="D34" i="47"/>
  <c r="D34" i="42"/>
  <c r="D34" i="41"/>
  <c r="D34" i="12"/>
  <c r="D34" i="49"/>
  <c r="D34" i="45"/>
  <c r="D31" i="12"/>
  <c r="D33" i="45"/>
  <c r="D33" i="41"/>
  <c r="D33" i="47"/>
  <c r="D33" i="49"/>
  <c r="D33" i="12"/>
  <c r="D33" i="42"/>
  <c r="D33" i="40"/>
  <c r="D42" i="42"/>
  <c r="D42" i="12"/>
  <c r="D42" i="47"/>
  <c r="D42" i="39"/>
  <c r="D45" i="37"/>
  <c r="D42" i="45"/>
  <c r="D42" i="41"/>
  <c r="D42" i="38"/>
  <c r="D42" i="40"/>
  <c r="D42" i="49"/>
  <c r="D31" i="42" l="1"/>
  <c r="D31" i="47"/>
  <c r="D31" i="41"/>
  <c r="D31" i="45"/>
  <c r="D31" i="49"/>
  <c r="D50" i="49"/>
  <c r="D41" i="49"/>
  <c r="D31" i="40"/>
  <c r="D53" i="37"/>
  <c r="D41" i="38"/>
  <c r="D50" i="41"/>
  <c r="D50" i="12"/>
  <c r="D41" i="41"/>
  <c r="D50" i="40"/>
  <c r="D50" i="38"/>
  <c r="D50" i="42"/>
  <c r="D50" i="47"/>
  <c r="D50" i="45"/>
  <c r="D44" i="37"/>
  <c r="D41" i="39"/>
  <c r="D41" i="12"/>
  <c r="D41" i="47"/>
  <c r="D41" i="42"/>
  <c r="D41" i="40"/>
  <c r="D41" i="45"/>
  <c r="D48" i="39"/>
  <c r="D48" i="41"/>
  <c r="D48" i="47"/>
  <c r="D48" i="38"/>
  <c r="D48" i="40"/>
  <c r="D30" i="41"/>
  <c r="D30" i="40"/>
  <c r="D30" i="45"/>
  <c r="D30" i="12"/>
  <c r="D30" i="42"/>
  <c r="I53" i="37" l="1"/>
  <c r="I50" i="12"/>
  <c r="I50" i="47"/>
  <c r="I50" i="45"/>
  <c r="I50" i="40"/>
  <c r="I50" i="39"/>
  <c r="I50" i="49"/>
  <c r="I50" i="41"/>
  <c r="I50" i="42"/>
  <c r="I50" i="38"/>
  <c r="I48" i="45"/>
  <c r="I48" i="12"/>
  <c r="I51" i="37"/>
  <c r="I48" i="42"/>
  <c r="I48" i="49"/>
  <c r="I48" i="47"/>
  <c r="I48" i="38"/>
  <c r="I48" i="41"/>
  <c r="I48" i="39"/>
  <c r="I48" i="40"/>
  <c r="I49" i="45"/>
  <c r="I49" i="42"/>
  <c r="I52" i="37"/>
  <c r="I49" i="12"/>
  <c r="I49" i="39"/>
  <c r="I49" i="40"/>
  <c r="I49" i="49"/>
  <c r="I49" i="38"/>
  <c r="I49" i="41"/>
  <c r="I49" i="47"/>
  <c r="I47" i="40"/>
  <c r="I47" i="47"/>
  <c r="I47" i="42"/>
  <c r="I50" i="37"/>
  <c r="I47" i="49"/>
  <c r="I47" i="41"/>
  <c r="I47" i="45"/>
  <c r="I47" i="39"/>
  <c r="I47" i="38"/>
  <c r="I47" i="12"/>
  <c r="K31" i="49" l="1"/>
  <c r="K31" i="42"/>
  <c r="K31" i="45"/>
  <c r="K31" i="12"/>
  <c r="K31" i="41"/>
  <c r="K31" i="47"/>
  <c r="K31" i="40"/>
  <c r="K50" i="38"/>
  <c r="K53" i="37"/>
  <c r="K50" i="47"/>
  <c r="K50" i="41"/>
  <c r="K50" i="49"/>
  <c r="K50" i="12"/>
  <c r="K50" i="45"/>
  <c r="K50" i="42"/>
  <c r="K50" i="40"/>
  <c r="K50" i="39"/>
  <c r="I44" i="45"/>
  <c r="I44" i="38"/>
  <c r="I44" i="42"/>
  <c r="I44" i="39"/>
  <c r="I44" i="49"/>
  <c r="I44" i="41"/>
  <c r="I44" i="12"/>
  <c r="I47" i="37"/>
  <c r="I44" i="40"/>
  <c r="I44" i="47"/>
  <c r="K46" i="38"/>
  <c r="K46" i="12"/>
  <c r="K46" i="47"/>
  <c r="K46" i="40"/>
  <c r="K49" i="37"/>
  <c r="K46" i="42"/>
  <c r="K46" i="39"/>
  <c r="K46" i="45"/>
  <c r="K46" i="41"/>
  <c r="K46" i="49"/>
  <c r="K51" i="37"/>
  <c r="K48" i="42"/>
  <c r="K48" i="49"/>
  <c r="K48" i="12"/>
  <c r="K48" i="41"/>
  <c r="K48" i="45"/>
  <c r="K48" i="40"/>
  <c r="K48" i="38"/>
  <c r="K48" i="39"/>
  <c r="K48" i="47"/>
  <c r="I39" i="42"/>
  <c r="I39" i="47"/>
  <c r="I39" i="39"/>
  <c r="I39" i="41"/>
  <c r="I42" i="37"/>
  <c r="I39" i="40"/>
  <c r="I39" i="45"/>
  <c r="I39" i="49"/>
  <c r="I39" i="38"/>
  <c r="I39" i="12"/>
  <c r="I43" i="45"/>
  <c r="I43" i="40"/>
  <c r="I43" i="38"/>
  <c r="I46" i="37"/>
  <c r="I43" i="47"/>
  <c r="I43" i="39"/>
  <c r="I43" i="49"/>
  <c r="I43" i="12"/>
  <c r="I43" i="41"/>
  <c r="I43" i="42"/>
  <c r="K36" i="49"/>
  <c r="K36" i="47"/>
  <c r="K36" i="40"/>
  <c r="K36" i="42"/>
  <c r="K36" i="12"/>
  <c r="K36" i="41"/>
  <c r="K36" i="45"/>
  <c r="I35" i="45"/>
  <c r="I35" i="12"/>
  <c r="I35" i="42"/>
  <c r="I35" i="41"/>
  <c r="I35" i="40"/>
  <c r="I35" i="49"/>
  <c r="I35" i="47"/>
  <c r="I46" i="45"/>
  <c r="I46" i="38"/>
  <c r="I46" i="47"/>
  <c r="I46" i="40"/>
  <c r="I46" i="49"/>
  <c r="I46" i="39"/>
  <c r="I46" i="42"/>
  <c r="I46" i="12"/>
  <c r="I49" i="37"/>
  <c r="I46" i="41"/>
  <c r="I29" i="47"/>
  <c r="I29" i="40"/>
  <c r="I29" i="49"/>
  <c r="I29" i="42"/>
  <c r="I29" i="41"/>
  <c r="I29" i="45"/>
  <c r="I29" i="12"/>
  <c r="K35" i="12"/>
  <c r="K35" i="42"/>
  <c r="K35" i="45"/>
  <c r="K35" i="40"/>
  <c r="K35" i="47"/>
  <c r="K35" i="49"/>
  <c r="K35" i="41"/>
  <c r="I41" i="38"/>
  <c r="I41" i="41"/>
  <c r="I41" i="49"/>
  <c r="I41" i="12"/>
  <c r="I44" i="37"/>
  <c r="I41" i="47"/>
  <c r="I41" i="42"/>
  <c r="I41" i="40"/>
  <c r="I41" i="39"/>
  <c r="I41" i="45"/>
  <c r="I37" i="39"/>
  <c r="I40" i="37"/>
  <c r="I37" i="40"/>
  <c r="I37" i="45"/>
  <c r="I37" i="49"/>
  <c r="I37" i="41"/>
  <c r="I37" i="12"/>
  <c r="I37" i="47"/>
  <c r="I37" i="42"/>
  <c r="K43" i="41"/>
  <c r="K46" i="37"/>
  <c r="K43" i="39"/>
  <c r="K43" i="12"/>
  <c r="K43" i="38"/>
  <c r="K43" i="42"/>
  <c r="K43" i="49"/>
  <c r="K43" i="40"/>
  <c r="K43" i="45"/>
  <c r="K43" i="47"/>
  <c r="I30" i="45"/>
  <c r="I30" i="41"/>
  <c r="I30" i="12"/>
  <c r="I30" i="47"/>
  <c r="I30" i="40"/>
  <c r="I30" i="42"/>
  <c r="I30" i="49"/>
  <c r="K33" i="49"/>
  <c r="K33" i="45"/>
  <c r="K33" i="47"/>
  <c r="K33" i="40"/>
  <c r="K33" i="12"/>
  <c r="K33" i="41"/>
  <c r="K33" i="42"/>
  <c r="I48" i="37"/>
  <c r="I45" i="42"/>
  <c r="I45" i="40"/>
  <c r="I45" i="39"/>
  <c r="I45" i="38"/>
  <c r="I45" i="12"/>
  <c r="I45" i="45"/>
  <c r="I45" i="41"/>
  <c r="I45" i="49"/>
  <c r="I45" i="47"/>
  <c r="K34" i="42"/>
  <c r="K34" i="45"/>
  <c r="K34" i="49"/>
  <c r="K34" i="41"/>
  <c r="K34" i="12"/>
  <c r="K34" i="40"/>
  <c r="K34" i="47"/>
  <c r="K49" i="40"/>
  <c r="K49" i="39"/>
  <c r="K49" i="41"/>
  <c r="K52" i="37"/>
  <c r="K49" i="49"/>
  <c r="K49" i="42"/>
  <c r="K49" i="47"/>
  <c r="K49" i="45"/>
  <c r="K49" i="38"/>
  <c r="K49" i="12"/>
  <c r="K30" i="41"/>
  <c r="K30" i="42"/>
  <c r="K30" i="40"/>
  <c r="K30" i="49"/>
  <c r="K30" i="12"/>
  <c r="K30" i="47"/>
  <c r="K30" i="45"/>
  <c r="I34" i="42"/>
  <c r="I34" i="40"/>
  <c r="I34" i="45"/>
  <c r="I34" i="49"/>
  <c r="I34" i="41"/>
  <c r="I34" i="12"/>
  <c r="I34" i="47"/>
  <c r="K47" i="40"/>
  <c r="K47" i="49"/>
  <c r="K47" i="42"/>
  <c r="K47" i="38"/>
  <c r="K47" i="45"/>
  <c r="K47" i="41"/>
  <c r="K47" i="47"/>
  <c r="K47" i="39"/>
  <c r="K50" i="37"/>
  <c r="K47" i="12"/>
  <c r="K41" i="39"/>
  <c r="K41" i="49"/>
  <c r="K41" i="40"/>
  <c r="K41" i="47"/>
  <c r="K44" i="37"/>
  <c r="K41" i="45"/>
  <c r="K41" i="42"/>
  <c r="K41" i="38"/>
  <c r="K41" i="41"/>
  <c r="K41" i="12"/>
  <c r="K37" i="40"/>
  <c r="K37" i="42"/>
  <c r="K40" i="37"/>
  <c r="K37" i="47"/>
  <c r="K37" i="41"/>
  <c r="K37" i="12"/>
  <c r="K37" i="45"/>
  <c r="K37" i="49"/>
  <c r="K37" i="39"/>
  <c r="K32" i="40"/>
  <c r="K32" i="49"/>
  <c r="K32" i="47"/>
  <c r="K32" i="12"/>
  <c r="K32" i="42"/>
  <c r="K32" i="41"/>
  <c r="K32" i="45"/>
  <c r="I31" i="12"/>
  <c r="I31" i="42"/>
  <c r="I31" i="40"/>
  <c r="I31" i="41"/>
  <c r="I31" i="47"/>
  <c r="I31" i="45"/>
  <c r="I31" i="49"/>
  <c r="I36" i="47"/>
  <c r="I36" i="42"/>
  <c r="I36" i="41"/>
  <c r="I36" i="12"/>
  <c r="I36" i="49"/>
  <c r="I36" i="45"/>
  <c r="I36" i="40"/>
  <c r="I33" i="40"/>
  <c r="I33" i="12"/>
  <c r="I33" i="42"/>
  <c r="I33" i="49"/>
  <c r="I33" i="41"/>
  <c r="I33" i="47"/>
  <c r="I33" i="45"/>
  <c r="K44" i="38"/>
  <c r="K44" i="39"/>
  <c r="K44" i="49"/>
  <c r="K44" i="41"/>
  <c r="K44" i="47"/>
  <c r="K44" i="12"/>
  <c r="K44" i="45"/>
  <c r="K47" i="37"/>
  <c r="K44" i="40"/>
  <c r="K44" i="42"/>
  <c r="I38" i="47"/>
  <c r="I38" i="41"/>
  <c r="I38" i="39"/>
  <c r="I38" i="12"/>
  <c r="I38" i="42"/>
  <c r="I38" i="40"/>
  <c r="I41" i="37"/>
  <c r="I38" i="49"/>
  <c r="I38" i="38"/>
  <c r="I38" i="45"/>
  <c r="K42" i="42"/>
  <c r="K42" i="39"/>
  <c r="K42" i="38"/>
  <c r="K45" i="37"/>
  <c r="K42" i="40"/>
  <c r="K42" i="47"/>
  <c r="K42" i="45"/>
  <c r="K42" i="41"/>
  <c r="K42" i="49"/>
  <c r="K42" i="12"/>
  <c r="K38" i="12"/>
  <c r="K38" i="42"/>
  <c r="K41" i="37"/>
  <c r="K38" i="45"/>
  <c r="K38" i="41"/>
  <c r="K38" i="40"/>
  <c r="K38" i="49"/>
  <c r="K38" i="38"/>
  <c r="K38" i="47"/>
  <c r="K38" i="39"/>
  <c r="I32" i="42"/>
  <c r="I32" i="47"/>
  <c r="I32" i="41"/>
  <c r="I32" i="12"/>
  <c r="I32" i="45"/>
  <c r="I32" i="49"/>
  <c r="I32" i="40"/>
  <c r="K29" i="49"/>
  <c r="K29" i="47"/>
  <c r="K29" i="41"/>
  <c r="K29" i="40"/>
  <c r="K29" i="42"/>
  <c r="K29" i="45"/>
  <c r="K29" i="12"/>
  <c r="K48" i="37"/>
  <c r="K45" i="42"/>
  <c r="K45" i="39"/>
  <c r="K45" i="47"/>
  <c r="K45" i="45"/>
  <c r="K45" i="40"/>
  <c r="K45" i="12"/>
  <c r="K45" i="41"/>
  <c r="K45" i="38"/>
  <c r="K45" i="49"/>
  <c r="K39" i="12"/>
  <c r="K39" i="39"/>
  <c r="K42" i="37"/>
  <c r="K39" i="40"/>
  <c r="K39" i="49"/>
  <c r="K39" i="41"/>
  <c r="K39" i="47"/>
  <c r="K39" i="38"/>
  <c r="K39" i="42"/>
  <c r="K39" i="45"/>
  <c r="I42" i="45"/>
  <c r="I42" i="47"/>
  <c r="I45" i="37"/>
  <c r="I42" i="38"/>
  <c r="I42" i="49"/>
  <c r="I42" i="40"/>
  <c r="I42" i="12"/>
  <c r="I42" i="39"/>
  <c r="I42" i="42"/>
  <c r="I42" i="41"/>
  <c r="K40" i="41"/>
  <c r="K40" i="39"/>
  <c r="K40" i="42"/>
  <c r="K40" i="47"/>
  <c r="K40" i="49"/>
  <c r="K40" i="12"/>
  <c r="K40" i="38"/>
  <c r="K40" i="40"/>
  <c r="K40" i="45"/>
  <c r="K43" i="37"/>
  <c r="I40" i="38"/>
  <c r="I40" i="41"/>
  <c r="I43" i="37"/>
  <c r="I40" i="42"/>
  <c r="I40" i="45"/>
  <c r="I40" i="12"/>
  <c r="I40" i="40"/>
  <c r="I40" i="39"/>
  <c r="I40" i="47"/>
  <c r="I40" i="49"/>
  <c r="Y21" i="49"/>
  <c r="AA16" i="49"/>
  <c r="AA24" i="41"/>
  <c r="Z15" i="41"/>
  <c r="AE9" i="38"/>
  <c r="Z24" i="49"/>
  <c r="Z14" i="37"/>
  <c r="AE13" i="12"/>
  <c r="AA10" i="42"/>
  <c r="AA18" i="49"/>
  <c r="Y9" i="42"/>
  <c r="AC14" i="12"/>
  <c r="AA22" i="40"/>
  <c r="AC16" i="49"/>
  <c r="AE17" i="40"/>
  <c r="AE12" i="39"/>
  <c r="Z18" i="42"/>
  <c r="AE24" i="40"/>
  <c r="AA19" i="49"/>
  <c r="AC24" i="41"/>
  <c r="Y17" i="41"/>
  <c r="AA20" i="41"/>
  <c r="Z13" i="49"/>
  <c r="AE23" i="38"/>
  <c r="Y15" i="38"/>
  <c r="Y18" i="39"/>
  <c r="AC22" i="42"/>
  <c r="AA17" i="41"/>
  <c r="AC22" i="38"/>
  <c r="Y12" i="40"/>
  <c r="Y19" i="38"/>
  <c r="AA24" i="40"/>
  <c r="Y19" i="41"/>
  <c r="AA22" i="38"/>
  <c r="AA10" i="47"/>
  <c r="Y20" i="38"/>
  <c r="Y18" i="42"/>
  <c r="AA17" i="40"/>
  <c r="AA11" i="45"/>
  <c r="AA16" i="45"/>
  <c r="AC18" i="40"/>
  <c r="AE20" i="41"/>
  <c r="Y14" i="49"/>
  <c r="AC18" i="39"/>
  <c r="Y18" i="12"/>
  <c r="AA20" i="37"/>
  <c r="Z12" i="37"/>
  <c r="Y21" i="12"/>
  <c r="AE24" i="39"/>
  <c r="AA16" i="41"/>
  <c r="Y14" i="47"/>
  <c r="AA9" i="47"/>
  <c r="AA9" i="40"/>
  <c r="AE19" i="47"/>
  <c r="Y12" i="37"/>
  <c r="Y20" i="42"/>
  <c r="AC13" i="45"/>
  <c r="AC12" i="40"/>
  <c r="AE18" i="49"/>
  <c r="Z18" i="49"/>
  <c r="AA16" i="39"/>
  <c r="Z20" i="47"/>
  <c r="Z22" i="39"/>
  <c r="AA16" i="38"/>
  <c r="Z16" i="38"/>
  <c r="AE14" i="40"/>
  <c r="Y13" i="37"/>
  <c r="AC22" i="47"/>
  <c r="AA20" i="38"/>
  <c r="AC12" i="37"/>
  <c r="AE15" i="39"/>
  <c r="AE21" i="49"/>
  <c r="Y9" i="12"/>
  <c r="Z9" i="47"/>
  <c r="AC18" i="41"/>
  <c r="AA16" i="40"/>
  <c r="AA15" i="40"/>
  <c r="Y22" i="41"/>
  <c r="AC16" i="45"/>
  <c r="Z14" i="47"/>
  <c r="Z13" i="40"/>
  <c r="Z19" i="49"/>
  <c r="AE9" i="47"/>
  <c r="AA14" i="12"/>
  <c r="Y21" i="41"/>
  <c r="AE19" i="42"/>
  <c r="Z12" i="49"/>
  <c r="Z21" i="39"/>
  <c r="AA17" i="38"/>
  <c r="Y15" i="49"/>
  <c r="AA18" i="39"/>
  <c r="AE14" i="47"/>
  <c r="Z10" i="42"/>
  <c r="AC15" i="40"/>
  <c r="AC17" i="42"/>
  <c r="Y10" i="42"/>
  <c r="AA14" i="42"/>
  <c r="Z22" i="45"/>
  <c r="AE21" i="42"/>
  <c r="AE11" i="45"/>
  <c r="AE14" i="39"/>
  <c r="Z10" i="39"/>
  <c r="AC24" i="38"/>
  <c r="Y22" i="37"/>
  <c r="Y16" i="41"/>
  <c r="Z15" i="38"/>
  <c r="Z18" i="45"/>
  <c r="AE23" i="47"/>
  <c r="Y19" i="40"/>
  <c r="AE17" i="45"/>
  <c r="Y11" i="37"/>
  <c r="AC14" i="40"/>
  <c r="Y23" i="41"/>
  <c r="Z12" i="41"/>
  <c r="Z17" i="45"/>
  <c r="Y12" i="39"/>
  <c r="Z22" i="38"/>
  <c r="AA23" i="47"/>
  <c r="AA14" i="45"/>
  <c r="AE10" i="47"/>
  <c r="AE16" i="12"/>
  <c r="Z20" i="41"/>
  <c r="Y9" i="49"/>
  <c r="Y17" i="12"/>
  <c r="AE9" i="45"/>
  <c r="Z16" i="12"/>
  <c r="AE22" i="39"/>
  <c r="Y21" i="39"/>
  <c r="AE20" i="39"/>
  <c r="AA24" i="39"/>
  <c r="Y14" i="39"/>
  <c r="AE19" i="41"/>
  <c r="Z16" i="49"/>
  <c r="AC21" i="38"/>
  <c r="AE14" i="41"/>
  <c r="AA15" i="38"/>
  <c r="AE14" i="37"/>
  <c r="Y21" i="42"/>
  <c r="AE12" i="38"/>
  <c r="AC24" i="45"/>
  <c r="AC21" i="37"/>
  <c r="Y19" i="49"/>
  <c r="AC10" i="42"/>
  <c r="Y23" i="39"/>
  <c r="AE9" i="49"/>
  <c r="AC23" i="12"/>
  <c r="AC9" i="38"/>
  <c r="Y10" i="38"/>
  <c r="Y23" i="12"/>
  <c r="AA17" i="12"/>
  <c r="AE15" i="37"/>
  <c r="Y24" i="37"/>
  <c r="Z14" i="42"/>
  <c r="AC14" i="45"/>
  <c r="Z14" i="40"/>
  <c r="Y11" i="38"/>
  <c r="Z17" i="49"/>
  <c r="AC24" i="42"/>
  <c r="AC19" i="47"/>
  <c r="AA13" i="47"/>
  <c r="AA18" i="37"/>
  <c r="Z24" i="39"/>
  <c r="Z22" i="12"/>
  <c r="AE12" i="45"/>
  <c r="AE24" i="47"/>
  <c r="AE10" i="37"/>
  <c r="Z10" i="37"/>
  <c r="Y9" i="45"/>
  <c r="AC15" i="39"/>
  <c r="AC13" i="12"/>
  <c r="AE13" i="49"/>
  <c r="Z19" i="12"/>
  <c r="AE12" i="49"/>
  <c r="AA19" i="47"/>
  <c r="Z24" i="47"/>
  <c r="AA10" i="38"/>
  <c r="Y21" i="40"/>
  <c r="AE14" i="49"/>
  <c r="Z21" i="45"/>
  <c r="Y15" i="42"/>
  <c r="AA9" i="45"/>
  <c r="AC11" i="39"/>
  <c r="Y24" i="49"/>
  <c r="AE24" i="37"/>
  <c r="AA10" i="37"/>
  <c r="Z19" i="40"/>
  <c r="AA17" i="37"/>
  <c r="AC20" i="47"/>
  <c r="Y16" i="39"/>
  <c r="AC23" i="41"/>
  <c r="AE13" i="37"/>
  <c r="AE15" i="41"/>
  <c r="AC22" i="41"/>
  <c r="Y14" i="42"/>
  <c r="AC14" i="42"/>
  <c r="AA15" i="39"/>
  <c r="Z14" i="41"/>
  <c r="AC13" i="47"/>
  <c r="AE18" i="45"/>
  <c r="AE11" i="42"/>
  <c r="AC24" i="12"/>
  <c r="Y9" i="40"/>
  <c r="AC19" i="42"/>
  <c r="AC17" i="12"/>
  <c r="Y19" i="45"/>
  <c r="Y10" i="41"/>
  <c r="AC24" i="47"/>
  <c r="Z17" i="38"/>
  <c r="AE17" i="38"/>
  <c r="AA15" i="49"/>
  <c r="AC20" i="38"/>
  <c r="AC24" i="40"/>
  <c r="Y20" i="47"/>
  <c r="AC12" i="45"/>
  <c r="AA16" i="42"/>
  <c r="Z16" i="39"/>
  <c r="Z18" i="37"/>
  <c r="AC16" i="42"/>
  <c r="AA15" i="37"/>
  <c r="AE9" i="41"/>
  <c r="AC23" i="37"/>
  <c r="AA21" i="37"/>
  <c r="AC11" i="45"/>
  <c r="AA13" i="37"/>
  <c r="AE10" i="49"/>
  <c r="Z19" i="37"/>
  <c r="Z9" i="45"/>
  <c r="AC23" i="42"/>
  <c r="AC21" i="42"/>
  <c r="AC18" i="37"/>
  <c r="AE12" i="40"/>
  <c r="Y16" i="42"/>
  <c r="AE9" i="39"/>
  <c r="Y23" i="49"/>
  <c r="Z24" i="37"/>
  <c r="Y20" i="37"/>
  <c r="AC21" i="49"/>
  <c r="Z23" i="47"/>
  <c r="AA13" i="38"/>
  <c r="AA22" i="41"/>
  <c r="AE24" i="45"/>
  <c r="AA10" i="40"/>
  <c r="Y14" i="40"/>
  <c r="AC22" i="45"/>
  <c r="Z16" i="37"/>
  <c r="AE16" i="41"/>
  <c r="Y18" i="38"/>
  <c r="Y16" i="47"/>
  <c r="AE17" i="39"/>
  <c r="Z12" i="45"/>
  <c r="AE17" i="12"/>
  <c r="AA9" i="37"/>
  <c r="Z13" i="37"/>
  <c r="Z23" i="42"/>
  <c r="AC12" i="49"/>
  <c r="AC22" i="40"/>
  <c r="Z23" i="41"/>
  <c r="Y12" i="49"/>
  <c r="AC22" i="12"/>
  <c r="AC22" i="39"/>
  <c r="AE22" i="38"/>
  <c r="AA21" i="45"/>
  <c r="AC18" i="12"/>
  <c r="AC19" i="49"/>
  <c r="AA20" i="39"/>
  <c r="AE10" i="39"/>
  <c r="AE21" i="40"/>
  <c r="AC20" i="37"/>
  <c r="AE16" i="39"/>
  <c r="AE19" i="39"/>
  <c r="AE14" i="38"/>
  <c r="AA18" i="38"/>
  <c r="Z12" i="39"/>
  <c r="AC21" i="45"/>
  <c r="AC21" i="47"/>
  <c r="AA22" i="39"/>
  <c r="AC12" i="41"/>
  <c r="Z13" i="12"/>
  <c r="Z12" i="12"/>
  <c r="AC12" i="42"/>
  <c r="AC14" i="37"/>
  <c r="Y13" i="49"/>
  <c r="AE17" i="37"/>
  <c r="AC11" i="49"/>
  <c r="AC13" i="40"/>
  <c r="Z24" i="40"/>
  <c r="AE18" i="39"/>
  <c r="AE10" i="40"/>
  <c r="Z23" i="45"/>
  <c r="Y11" i="42"/>
  <c r="AA11" i="39"/>
  <c r="Y16" i="49"/>
  <c r="AC9" i="39"/>
  <c r="AE10" i="38"/>
  <c r="Y24" i="39"/>
  <c r="AA20" i="45"/>
  <c r="AA13" i="40"/>
  <c r="AE19" i="45"/>
  <c r="Z10" i="38"/>
  <c r="Z11" i="45"/>
  <c r="AC9" i="47"/>
  <c r="Y12" i="47"/>
  <c r="AA16" i="47"/>
  <c r="Y24" i="45"/>
  <c r="Y13" i="12"/>
  <c r="Z11" i="41"/>
  <c r="AA19" i="12"/>
  <c r="Z11" i="40"/>
  <c r="AE22" i="42"/>
  <c r="Y15" i="47"/>
  <c r="AA12" i="39"/>
  <c r="Z13" i="42"/>
  <c r="AA14" i="38"/>
  <c r="AC17" i="49"/>
  <c r="AC19" i="38"/>
  <c r="Z22" i="49"/>
  <c r="Y22" i="42"/>
  <c r="AC10" i="41"/>
  <c r="Z19" i="41"/>
  <c r="AE20" i="42"/>
  <c r="Y9" i="39"/>
  <c r="AC13" i="49"/>
  <c r="AA24" i="47"/>
  <c r="Y17" i="38"/>
  <c r="AA12" i="42"/>
  <c r="Y13" i="40"/>
  <c r="AE20" i="40"/>
  <c r="AE15" i="49"/>
  <c r="AE11" i="47"/>
  <c r="AC22" i="49"/>
  <c r="AE11" i="41"/>
  <c r="AA12" i="47"/>
  <c r="Y22" i="38"/>
  <c r="AE14" i="42"/>
  <c r="AC21" i="41"/>
  <c r="AE9" i="42"/>
  <c r="AA21" i="47"/>
  <c r="Z18" i="47"/>
  <c r="AC14" i="41"/>
  <c r="AE23" i="37"/>
  <c r="Z10" i="12"/>
  <c r="AA18" i="47"/>
  <c r="AE20" i="49"/>
  <c r="AE11" i="40"/>
  <c r="AA9" i="42"/>
  <c r="AC12" i="38"/>
  <c r="AE18" i="40"/>
  <c r="AA13" i="12"/>
  <c r="AE18" i="47"/>
  <c r="Z20" i="38"/>
  <c r="AE23" i="39"/>
  <c r="AA14" i="37"/>
  <c r="Z20" i="45"/>
  <c r="Y20" i="12"/>
  <c r="AA13" i="41"/>
  <c r="AA23" i="38"/>
  <c r="AC20" i="45"/>
  <c r="AA22" i="47"/>
  <c r="AA14" i="41"/>
  <c r="AE23" i="40"/>
  <c r="AC15" i="49"/>
  <c r="Z20" i="40"/>
  <c r="AE9" i="40"/>
  <c r="AA19" i="38"/>
  <c r="AA12" i="37"/>
  <c r="Y16" i="45"/>
  <c r="Z11" i="49"/>
  <c r="Z11" i="42"/>
  <c r="AE19" i="49"/>
  <c r="AE16" i="49"/>
  <c r="Y15" i="45"/>
  <c r="Y10" i="47"/>
  <c r="AA23" i="40"/>
  <c r="AA22" i="45"/>
  <c r="AC18" i="45"/>
  <c r="AE11" i="38"/>
  <c r="AC11" i="37"/>
  <c r="AC19" i="37"/>
  <c r="Z17" i="12"/>
  <c r="AA18" i="12"/>
  <c r="AE22" i="41"/>
  <c r="Z20" i="12"/>
  <c r="AA11" i="41"/>
  <c r="Z18" i="40"/>
  <c r="Y23" i="37"/>
  <c r="Y22" i="47"/>
  <c r="AE17" i="49"/>
  <c r="Y11" i="40"/>
  <c r="AE20" i="37"/>
  <c r="AC23" i="38"/>
  <c r="AA23" i="41"/>
  <c r="AE19" i="38"/>
  <c r="Y23" i="38"/>
  <c r="AC13" i="42"/>
  <c r="Y11" i="47"/>
  <c r="Z18" i="12"/>
  <c r="AE20" i="47"/>
  <c r="AE23" i="41"/>
  <c r="Y17" i="42"/>
  <c r="AA16" i="12"/>
  <c r="AA15" i="42"/>
  <c r="AA15" i="12"/>
  <c r="AA20" i="40"/>
  <c r="AC21" i="39"/>
  <c r="AC24" i="39"/>
  <c r="AC13" i="37"/>
  <c r="AC9" i="12"/>
  <c r="AE23" i="12"/>
  <c r="AC12" i="47"/>
  <c r="Z21" i="42"/>
  <c r="AC21" i="12"/>
  <c r="Y10" i="40"/>
  <c r="AA20" i="42"/>
  <c r="Z14" i="49"/>
  <c r="AC18" i="49"/>
  <c r="AE22" i="47"/>
  <c r="AE12" i="41"/>
  <c r="Y13" i="38"/>
  <c r="AA22" i="42"/>
  <c r="AE15" i="38"/>
  <c r="AA23" i="12"/>
  <c r="AC21" i="40"/>
  <c r="Y22" i="49"/>
  <c r="AC16" i="47"/>
  <c r="AA11" i="42"/>
  <c r="Z22" i="42"/>
  <c r="AE10" i="12"/>
  <c r="Z23" i="38"/>
  <c r="AA9" i="49"/>
  <c r="Z12" i="42"/>
  <c r="AC9" i="41"/>
  <c r="AE20" i="45"/>
  <c r="AA23" i="49"/>
  <c r="AA11" i="12"/>
  <c r="Z15" i="39"/>
  <c r="AC20" i="41"/>
  <c r="Y12" i="12"/>
  <c r="Y12" i="42"/>
  <c r="AA19" i="42"/>
  <c r="AE18" i="12"/>
  <c r="Y17" i="45"/>
  <c r="AE22" i="12"/>
  <c r="AC11" i="38"/>
  <c r="Y14" i="41"/>
  <c r="Z14" i="38"/>
  <c r="AE13" i="39"/>
  <c r="AC14" i="49"/>
  <c r="Z11" i="39"/>
  <c r="AC10" i="37"/>
  <c r="AE12" i="37"/>
  <c r="Z13" i="38"/>
  <c r="Z14" i="39"/>
  <c r="Z20" i="39"/>
  <c r="AE9" i="37"/>
  <c r="Z21" i="12"/>
  <c r="Z16" i="42"/>
  <c r="AE20" i="12"/>
  <c r="Z20" i="37"/>
  <c r="AA22" i="49"/>
  <c r="AC13" i="38"/>
  <c r="AA11" i="38"/>
  <c r="Y24" i="42"/>
  <c r="AA24" i="45"/>
  <c r="AE16" i="38"/>
  <c r="AE21" i="39"/>
  <c r="Y19" i="39"/>
  <c r="Y17" i="47"/>
  <c r="Z21" i="47"/>
  <c r="AE13" i="40"/>
  <c r="Z22" i="41"/>
  <c r="AA23" i="39"/>
  <c r="AE9" i="12"/>
  <c r="AA17" i="42"/>
  <c r="Z9" i="12"/>
  <c r="AA19" i="37"/>
  <c r="Z24" i="42"/>
  <c r="Y13" i="42"/>
  <c r="AA24" i="37"/>
  <c r="AE18" i="38"/>
  <c r="AE10" i="42"/>
  <c r="Z16" i="41"/>
  <c r="AC15" i="47"/>
  <c r="Z13" i="47"/>
  <c r="Y19" i="37"/>
  <c r="AA21" i="39"/>
  <c r="Y17" i="37"/>
  <c r="Z16" i="47"/>
  <c r="AE22" i="40"/>
  <c r="AA24" i="49"/>
  <c r="Y15" i="40"/>
  <c r="Z12" i="38"/>
  <c r="AC16" i="37"/>
  <c r="AC17" i="37"/>
  <c r="Y20" i="45"/>
  <c r="Z14" i="45"/>
  <c r="Z17" i="47"/>
  <c r="Z21" i="49"/>
  <c r="AA11" i="40"/>
  <c r="AA14" i="49"/>
  <c r="AC23" i="47"/>
  <c r="AA20" i="49"/>
  <c r="AA12" i="41"/>
  <c r="AC23" i="40"/>
  <c r="AE17" i="42"/>
  <c r="AC11" i="40"/>
  <c r="AC20" i="39"/>
  <c r="Y23" i="47"/>
  <c r="AE23" i="42"/>
  <c r="Y10" i="39"/>
  <c r="AE16" i="37"/>
  <c r="Z17" i="39"/>
  <c r="Z22" i="37"/>
  <c r="AA17" i="47"/>
  <c r="Y17" i="40"/>
  <c r="Z21" i="40"/>
  <c r="AA21" i="42"/>
  <c r="AC9" i="42"/>
  <c r="AA14" i="39"/>
  <c r="AE21" i="47"/>
  <c r="AE21" i="38"/>
  <c r="AC13" i="39"/>
  <c r="AC10" i="38"/>
  <c r="AC9" i="40"/>
  <c r="Z19" i="42"/>
  <c r="AC19" i="45"/>
  <c r="AA20" i="47"/>
  <c r="Z17" i="42"/>
  <c r="Y14" i="12"/>
  <c r="Y22" i="12"/>
  <c r="AE16" i="40"/>
  <c r="Z24" i="12"/>
  <c r="AE21" i="12"/>
  <c r="AE15" i="40"/>
  <c r="Y23" i="40"/>
  <c r="Y21" i="37"/>
  <c r="AC16" i="12"/>
  <c r="AA12" i="40"/>
  <c r="AC18" i="47"/>
  <c r="Y9" i="37"/>
  <c r="Z9" i="41"/>
  <c r="AC17" i="38"/>
  <c r="Y13" i="41"/>
  <c r="AE12" i="42"/>
  <c r="Z15" i="49"/>
  <c r="AA15" i="45"/>
  <c r="AE13" i="47"/>
  <c r="AE17" i="41"/>
  <c r="AC22" i="37"/>
  <c r="Z9" i="40"/>
  <c r="Y16" i="37"/>
  <c r="AC10" i="39"/>
  <c r="Y17" i="39"/>
  <c r="AC23" i="49"/>
  <c r="AE10" i="41"/>
  <c r="Z13" i="41"/>
  <c r="Y15" i="39"/>
  <c r="Z17" i="37"/>
  <c r="AA11" i="49"/>
  <c r="AA24" i="42"/>
  <c r="AC14" i="47"/>
  <c r="Z24" i="41"/>
  <c r="Z21" i="41"/>
  <c r="AE18" i="42"/>
  <c r="AA9" i="41"/>
  <c r="Y23" i="45"/>
  <c r="AA10" i="45"/>
  <c r="AC17" i="41"/>
  <c r="AE13" i="42"/>
  <c r="AC23" i="39"/>
  <c r="AA15" i="41"/>
  <c r="AE23" i="49"/>
  <c r="AA22" i="37"/>
  <c r="AC19" i="41"/>
  <c r="Y12" i="41"/>
  <c r="AA16" i="37"/>
  <c r="Y18" i="40"/>
  <c r="AA14" i="47"/>
  <c r="AA13" i="49"/>
  <c r="Z19" i="38"/>
  <c r="Z9" i="37"/>
  <c r="AA17" i="39"/>
  <c r="Z21" i="37"/>
  <c r="Y10" i="49"/>
  <c r="Y14" i="37"/>
  <c r="Z16" i="45"/>
  <c r="AA12" i="38"/>
  <c r="AA24" i="12"/>
  <c r="Y13" i="39"/>
  <c r="AE11" i="12"/>
  <c r="Y24" i="12"/>
  <c r="Z12" i="47"/>
  <c r="Z11" i="38"/>
  <c r="Z24" i="38"/>
  <c r="Y15" i="12"/>
  <c r="Z14" i="12"/>
  <c r="Z20" i="49"/>
  <c r="Z18" i="39"/>
  <c r="Y14" i="38"/>
  <c r="Y16" i="12"/>
  <c r="AE14" i="45"/>
  <c r="Y11" i="39"/>
  <c r="AE24" i="49"/>
  <c r="AE22" i="37"/>
  <c r="AE15" i="42"/>
  <c r="Z19" i="39"/>
  <c r="AE13" i="41"/>
  <c r="AA13" i="42"/>
  <c r="AA15" i="47"/>
  <c r="AE16" i="47"/>
  <c r="AA18" i="41"/>
  <c r="Z15" i="42"/>
  <c r="AE15" i="12"/>
  <c r="Z15" i="45"/>
  <c r="AC14" i="38"/>
  <c r="AA11" i="47"/>
  <c r="AE11" i="37"/>
  <c r="AA18" i="40"/>
  <c r="Y22" i="45"/>
  <c r="AC19" i="40"/>
  <c r="Z20" i="42"/>
  <c r="AA9" i="39"/>
  <c r="Z9" i="38"/>
  <c r="AC23" i="45"/>
  <c r="Y19" i="12"/>
  <c r="AA9" i="12"/>
  <c r="Y20" i="39"/>
  <c r="AE20" i="38"/>
  <c r="AE21" i="41"/>
  <c r="AA19" i="40"/>
  <c r="AC9" i="37"/>
  <c r="Z10" i="45"/>
  <c r="AA19" i="39"/>
  <c r="Z23" i="40"/>
  <c r="Z11" i="37"/>
  <c r="AA23" i="37"/>
  <c r="AC16" i="39"/>
  <c r="Z10" i="41"/>
  <c r="AC16" i="40"/>
  <c r="Z23" i="12"/>
  <c r="AC15" i="42"/>
  <c r="AA22" i="12"/>
  <c r="AE24" i="42"/>
  <c r="AE21" i="37"/>
  <c r="AA10" i="49"/>
  <c r="Y20" i="49"/>
  <c r="AC11" i="47"/>
  <c r="Z11" i="12"/>
  <c r="AA23" i="45"/>
  <c r="AC11" i="42"/>
  <c r="AC18" i="42"/>
  <c r="AC19" i="39"/>
  <c r="AC11" i="41"/>
  <c r="Z11" i="47"/>
  <c r="AC15" i="41"/>
  <c r="Y18" i="41"/>
  <c r="Z13" i="39"/>
  <c r="Z22" i="40"/>
  <c r="Z23" i="37"/>
  <c r="AA12" i="49"/>
  <c r="AC24" i="37"/>
  <c r="AA9" i="38"/>
  <c r="Y24" i="38"/>
  <c r="AC17" i="39"/>
  <c r="AC10" i="45"/>
  <c r="AE23" i="45"/>
  <c r="Y24" i="47"/>
  <c r="AA11" i="37"/>
  <c r="AA17" i="49"/>
  <c r="Y9" i="41"/>
  <c r="AC19" i="12"/>
  <c r="Z12" i="40"/>
  <c r="Y11" i="45"/>
  <c r="AA24" i="38"/>
  <c r="AC24" i="49"/>
  <c r="Y18" i="49"/>
  <c r="AC14" i="39"/>
  <c r="Z15" i="40"/>
  <c r="Y14" i="45"/>
  <c r="Y16" i="38"/>
  <c r="Y13" i="45"/>
  <c r="AA21" i="38"/>
  <c r="Y22" i="40"/>
  <c r="Y21" i="38"/>
  <c r="AA17" i="45"/>
  <c r="Y20" i="41"/>
  <c r="AC12" i="12"/>
  <c r="Z23" i="49"/>
  <c r="AE19" i="37"/>
  <c r="AC17" i="45"/>
  <c r="AC15" i="45"/>
  <c r="AC20" i="40"/>
  <c r="AE21" i="45"/>
  <c r="Z9" i="42"/>
  <c r="Y17" i="49"/>
  <c r="AC17" i="47"/>
  <c r="AC15" i="37"/>
  <c r="AA10" i="12"/>
  <c r="AC20" i="12"/>
  <c r="Y22" i="39"/>
  <c r="AC15" i="12"/>
  <c r="Z17" i="40"/>
  <c r="AE13" i="38"/>
  <c r="Z13" i="45"/>
  <c r="AC18" i="38"/>
  <c r="Z9" i="49"/>
  <c r="AE22" i="49"/>
  <c r="Y10" i="37"/>
  <c r="AA23" i="42"/>
  <c r="AA18" i="42"/>
  <c r="AC20" i="42"/>
  <c r="Z16" i="40"/>
  <c r="AE16" i="45"/>
  <c r="Z21" i="38"/>
  <c r="AA13" i="45"/>
  <c r="AC15" i="38"/>
  <c r="AC10" i="40"/>
  <c r="AE19" i="12"/>
  <c r="AE16" i="42"/>
  <c r="Z9" i="39"/>
  <c r="Y24" i="40"/>
  <c r="AC9" i="45"/>
  <c r="Z18" i="41"/>
  <c r="AC16" i="38"/>
  <c r="AA13" i="39"/>
  <c r="AE19" i="40"/>
  <c r="AA12" i="45"/>
  <c r="Y11" i="49"/>
  <c r="Y20" i="40"/>
  <c r="Y21" i="45"/>
  <c r="Y11" i="12"/>
  <c r="Z19" i="47"/>
  <c r="Z15" i="47"/>
  <c r="AE11" i="39"/>
  <c r="AA19" i="45"/>
  <c r="AE15" i="47"/>
  <c r="AA10" i="39"/>
  <c r="AC11" i="12"/>
  <c r="Z15" i="37"/>
  <c r="AC12" i="39"/>
  <c r="Y11" i="41"/>
  <c r="Z22" i="47"/>
  <c r="Z10" i="49"/>
  <c r="Z15" i="12"/>
  <c r="AE18" i="37"/>
  <c r="Z24" i="45"/>
  <c r="AE12" i="47"/>
  <c r="AC10" i="12"/>
  <c r="AA21" i="41"/>
  <c r="Y18" i="37"/>
  <c r="Y12" i="45"/>
  <c r="AC16" i="41"/>
  <c r="AC9" i="49"/>
  <c r="Y23" i="42"/>
  <c r="AE24" i="41"/>
  <c r="Y10" i="12"/>
  <c r="Y12" i="38"/>
  <c r="Z19" i="45"/>
  <c r="AC20" i="49"/>
  <c r="Y9" i="47"/>
  <c r="AC10" i="47"/>
  <c r="AE24" i="12"/>
  <c r="Y18" i="45"/>
  <c r="AA10" i="41"/>
  <c r="AA12" i="12"/>
  <c r="AA21" i="40"/>
  <c r="AA14" i="40"/>
  <c r="Z18" i="38"/>
  <c r="Y13" i="47"/>
  <c r="AE17" i="47"/>
  <c r="Z23" i="39"/>
  <c r="AE13" i="45"/>
  <c r="AA19" i="41"/>
  <c r="Y24" i="41"/>
  <c r="AC10" i="49"/>
  <c r="Y19" i="42"/>
  <c r="AC17" i="40"/>
  <c r="Z10" i="40"/>
  <c r="AE15" i="45"/>
  <c r="Y15" i="37"/>
  <c r="AE11" i="49"/>
  <c r="AA21" i="49"/>
  <c r="Y21" i="47"/>
  <c r="AE14" i="12"/>
  <c r="Y19" i="47"/>
  <c r="Y9" i="38"/>
  <c r="Z10" i="47"/>
  <c r="Y18" i="47"/>
  <c r="AE12" i="12"/>
  <c r="AA21" i="12"/>
  <c r="AE18" i="41"/>
  <c r="AE10" i="45"/>
  <c r="Y16" i="40"/>
  <c r="AC13" i="41"/>
  <c r="Y15" i="41"/>
  <c r="AA18" i="45"/>
  <c r="Z17" i="41"/>
  <c r="AA20" i="12"/>
  <c r="Y10" i="45"/>
  <c r="AE22" i="45"/>
  <c r="AE24" i="38"/>
  <c r="O24" i="38" l="1"/>
  <c r="O22" i="45"/>
  <c r="O10" i="45"/>
  <c r="O18" i="41"/>
  <c r="O12" i="12"/>
  <c r="O14" i="12"/>
  <c r="O11" i="49"/>
  <c r="O15" i="45"/>
  <c r="O13" i="45"/>
  <c r="O17" i="47"/>
  <c r="O24" i="12"/>
  <c r="O24" i="41"/>
  <c r="O12" i="47"/>
  <c r="O18" i="37"/>
  <c r="O15" i="47"/>
  <c r="O11" i="39"/>
  <c r="O19" i="40"/>
  <c r="O16" i="42"/>
  <c r="O19" i="12"/>
  <c r="O16" i="45"/>
  <c r="O22" i="49"/>
  <c r="O13" i="38"/>
  <c r="O21" i="45"/>
  <c r="O19" i="37"/>
  <c r="O23" i="45"/>
  <c r="O21" i="37"/>
  <c r="O24" i="42"/>
  <c r="O21" i="41"/>
  <c r="O20" i="38"/>
  <c r="O11" i="37"/>
  <c r="O15" i="12"/>
  <c r="O16" i="47"/>
  <c r="O13" i="41"/>
  <c r="O15" i="42"/>
  <c r="O22" i="37"/>
  <c r="O24" i="49"/>
  <c r="O14" i="45"/>
  <c r="O11" i="12"/>
  <c r="O23" i="49"/>
  <c r="O13" i="42"/>
  <c r="O18" i="42"/>
  <c r="O10" i="41"/>
  <c r="O17" i="41"/>
  <c r="O13" i="47"/>
  <c r="O12" i="42"/>
  <c r="O15" i="40"/>
  <c r="O21" i="12"/>
  <c r="O16" i="40"/>
  <c r="O21" i="38"/>
  <c r="O21" i="47"/>
  <c r="O16" i="37"/>
  <c r="O23" i="42"/>
  <c r="O17" i="42"/>
  <c r="O22" i="40"/>
  <c r="O10" i="42"/>
  <c r="O18" i="38"/>
  <c r="O9" i="12"/>
  <c r="O13" i="40"/>
  <c r="O21" i="39"/>
  <c r="O16" i="38"/>
  <c r="O20" i="12"/>
  <c r="O9" i="37"/>
  <c r="O12" i="37"/>
  <c r="O13" i="39"/>
  <c r="O22" i="12"/>
  <c r="O18" i="12"/>
  <c r="O20" i="45"/>
  <c r="O10" i="12"/>
  <c r="O15" i="38"/>
  <c r="O12" i="41"/>
  <c r="O22" i="47"/>
  <c r="O23" i="12"/>
  <c r="O23" i="41"/>
  <c r="O20" i="47"/>
  <c r="O19" i="38"/>
  <c r="O20" i="37"/>
  <c r="O17" i="49"/>
  <c r="O22" i="41"/>
  <c r="O11" i="38"/>
  <c r="O16" i="49"/>
  <c r="O19" i="49"/>
  <c r="O9" i="40"/>
  <c r="O23" i="40"/>
  <c r="O23" i="39"/>
  <c r="O18" i="47"/>
  <c r="O18" i="40"/>
  <c r="O11" i="40"/>
  <c r="O20" i="49"/>
  <c r="O23" i="37"/>
  <c r="O9" i="42"/>
  <c r="O14" i="42"/>
  <c r="O11" i="41"/>
  <c r="O11" i="47"/>
  <c r="O15" i="49"/>
  <c r="O20" i="40"/>
  <c r="O20" i="42"/>
  <c r="O22" i="42"/>
  <c r="O19" i="45"/>
  <c r="O10" i="38"/>
  <c r="O10" i="40"/>
  <c r="O18" i="39"/>
  <c r="O17" i="37"/>
  <c r="O14" i="38"/>
  <c r="O19" i="39"/>
  <c r="O16" i="39"/>
  <c r="O21" i="40"/>
  <c r="O10" i="39"/>
  <c r="O22" i="38"/>
  <c r="O17" i="12"/>
  <c r="O17" i="39"/>
  <c r="O16" i="41"/>
  <c r="O24" i="45"/>
  <c r="O9" i="39"/>
  <c r="O12" i="40"/>
  <c r="O10" i="49"/>
  <c r="O9" i="41"/>
  <c r="O17" i="38"/>
  <c r="O11" i="42"/>
  <c r="O18" i="45"/>
  <c r="O15" i="41"/>
  <c r="O13" i="37"/>
  <c r="O24" i="37"/>
  <c r="O14" i="49"/>
  <c r="O12" i="49"/>
  <c r="O13" i="49"/>
  <c r="O10" i="37"/>
  <c r="O24" i="47"/>
  <c r="O12" i="45"/>
  <c r="O15" i="37"/>
  <c r="O9" i="49"/>
  <c r="O12" i="38"/>
  <c r="O14" i="37"/>
  <c r="O14" i="41"/>
  <c r="O19" i="41"/>
  <c r="O20" i="39"/>
  <c r="O22" i="39"/>
  <c r="O9" i="45"/>
  <c r="O16" i="12"/>
  <c r="O10" i="47"/>
  <c r="O17" i="45"/>
  <c r="O23" i="47"/>
  <c r="O14" i="39"/>
  <c r="O11" i="45"/>
  <c r="O21" i="42"/>
  <c r="O14" i="47"/>
  <c r="O19" i="42"/>
  <c r="O9" i="47"/>
  <c r="O21" i="49"/>
  <c r="O15" i="39"/>
  <c r="O14" i="40"/>
  <c r="O18" i="49"/>
  <c r="O19" i="47"/>
  <c r="O24" i="39"/>
  <c r="O20" i="41"/>
  <c r="O23" i="38"/>
  <c r="O24" i="40"/>
  <c r="O12" i="39"/>
  <c r="O17" i="40"/>
  <c r="O13" i="12"/>
  <c r="O9" i="38"/>
  <c r="M20" i="38" l="1"/>
  <c r="M15" i="38"/>
  <c r="M12" i="38"/>
  <c r="M18" i="38"/>
  <c r="M19" i="38"/>
  <c r="M23" i="38"/>
  <c r="M13" i="38"/>
  <c r="M22" i="38"/>
  <c r="M17" i="38"/>
  <c r="M16" i="38"/>
  <c r="M11" i="38"/>
  <c r="M24" i="38"/>
  <c r="M9" i="38"/>
  <c r="M10" i="38"/>
  <c r="M21" i="38"/>
  <c r="M14" i="38"/>
  <c r="M21" i="41"/>
  <c r="M17" i="41"/>
  <c r="M10" i="41"/>
  <c r="M16" i="41"/>
  <c r="M23" i="41"/>
  <c r="M11" i="41"/>
  <c r="M13" i="41"/>
  <c r="M24" i="41"/>
  <c r="M18" i="41"/>
  <c r="M15" i="41"/>
  <c r="M12" i="41"/>
  <c r="M19" i="41"/>
  <c r="M20" i="41"/>
  <c r="M14" i="41"/>
  <c r="M22" i="41"/>
  <c r="M9" i="41"/>
  <c r="M23" i="47"/>
  <c r="M16" i="47"/>
  <c r="M12" i="47"/>
  <c r="M24" i="47"/>
  <c r="M17" i="47"/>
  <c r="M19" i="47"/>
  <c r="M15" i="47"/>
  <c r="M18" i="47"/>
  <c r="M11" i="47"/>
  <c r="M9" i="47"/>
  <c r="M13" i="47"/>
  <c r="M22" i="47"/>
  <c r="M14" i="47"/>
  <c r="M21" i="47"/>
  <c r="M10" i="47"/>
  <c r="M20" i="47"/>
  <c r="M11" i="49"/>
  <c r="M13" i="49"/>
  <c r="M17" i="49"/>
  <c r="M19" i="49"/>
  <c r="M23" i="49"/>
  <c r="M18" i="49"/>
  <c r="M10" i="49"/>
  <c r="M24" i="49"/>
  <c r="M16" i="49"/>
  <c r="M20" i="49"/>
  <c r="M15" i="49"/>
  <c r="M14" i="49"/>
  <c r="M9" i="49"/>
  <c r="M22" i="49"/>
  <c r="M12" i="49"/>
  <c r="M21" i="49"/>
  <c r="M14" i="42"/>
  <c r="M22" i="42"/>
  <c r="M15" i="42"/>
  <c r="M21" i="42"/>
  <c r="M19" i="42"/>
  <c r="M23" i="42"/>
  <c r="M20" i="42"/>
  <c r="M12" i="42"/>
  <c r="M10" i="42"/>
  <c r="M16" i="42"/>
  <c r="M11" i="42"/>
  <c r="M13" i="42"/>
  <c r="M9" i="42"/>
  <c r="M24" i="42"/>
  <c r="M17" i="42"/>
  <c r="M18" i="42"/>
  <c r="M13" i="40"/>
  <c r="M14" i="40"/>
  <c r="M23" i="40"/>
  <c r="M17" i="40"/>
  <c r="M18" i="40"/>
  <c r="M19" i="40"/>
  <c r="M16" i="40"/>
  <c r="M22" i="40"/>
  <c r="M12" i="40"/>
  <c r="M20" i="40"/>
  <c r="M24" i="40"/>
  <c r="M10" i="40"/>
  <c r="M9" i="40"/>
  <c r="M15" i="40"/>
  <c r="M21" i="40"/>
  <c r="M11" i="40"/>
  <c r="M19" i="37"/>
  <c r="M22" i="37"/>
  <c r="M14" i="37"/>
  <c r="M12" i="37"/>
  <c r="M15" i="37"/>
  <c r="M20" i="37"/>
  <c r="M24" i="37"/>
  <c r="M21" i="37"/>
  <c r="M18" i="37"/>
  <c r="M16" i="37"/>
  <c r="M10" i="37"/>
  <c r="M11" i="37"/>
  <c r="M17" i="37"/>
  <c r="M13" i="37"/>
  <c r="M9" i="37"/>
  <c r="M23" i="37"/>
  <c r="M11" i="45"/>
  <c r="M13" i="45"/>
  <c r="M14" i="45"/>
  <c r="M17" i="45"/>
  <c r="M16" i="45"/>
  <c r="M10" i="45"/>
  <c r="M20" i="45"/>
  <c r="M12" i="45"/>
  <c r="M21" i="45"/>
  <c r="M23" i="45"/>
  <c r="M22" i="45"/>
  <c r="M24" i="45"/>
  <c r="M9" i="45"/>
  <c r="M15" i="45"/>
  <c r="M18" i="45"/>
  <c r="M19" i="45"/>
  <c r="M12" i="39"/>
  <c r="M18" i="39"/>
  <c r="M9" i="39"/>
  <c r="M13" i="39"/>
  <c r="M10" i="39"/>
  <c r="M20" i="39"/>
  <c r="M23" i="39"/>
  <c r="M21" i="39"/>
  <c r="M17" i="39"/>
  <c r="M11" i="39"/>
  <c r="M24" i="39"/>
  <c r="M22" i="39"/>
  <c r="M19" i="39"/>
  <c r="M14" i="39"/>
  <c r="M15" i="39"/>
  <c r="M16" i="39"/>
  <c r="M14" i="12"/>
  <c r="M20" i="12"/>
  <c r="M17" i="12"/>
  <c r="M18" i="12"/>
  <c r="M15" i="12"/>
  <c r="M9" i="12"/>
  <c r="M11" i="12"/>
  <c r="M13" i="12"/>
  <c r="M10" i="12"/>
  <c r="M21" i="12"/>
  <c r="M23" i="12"/>
  <c r="M19" i="12"/>
  <c r="M22" i="12"/>
  <c r="M16" i="12"/>
  <c r="M24" i="12"/>
  <c r="M12" i="12"/>
  <c r="F12" i="12" l="1"/>
  <c r="I12" i="12"/>
  <c r="E12" i="12"/>
  <c r="B12" i="12"/>
  <c r="G12" i="12"/>
  <c r="P12" i="12"/>
  <c r="K12" i="12"/>
  <c r="E19" i="12"/>
  <c r="I19" i="12"/>
  <c r="G19" i="12"/>
  <c r="K19" i="12"/>
  <c r="P19" i="12"/>
  <c r="F19" i="12"/>
  <c r="B19" i="12"/>
  <c r="P13" i="12"/>
  <c r="B13" i="12"/>
  <c r="K13" i="12"/>
  <c r="E13" i="12"/>
  <c r="G13" i="12"/>
  <c r="F13" i="12"/>
  <c r="I13" i="12"/>
  <c r="K18" i="12"/>
  <c r="P18" i="12"/>
  <c r="I18" i="12"/>
  <c r="E18" i="12"/>
  <c r="F18" i="12"/>
  <c r="B18" i="12"/>
  <c r="G18" i="12"/>
  <c r="F16" i="39"/>
  <c r="I16" i="39"/>
  <c r="B16" i="39"/>
  <c r="G16" i="39"/>
  <c r="K16" i="39"/>
  <c r="E16" i="39"/>
  <c r="P16" i="39"/>
  <c r="G22" i="39"/>
  <c r="K22" i="39"/>
  <c r="I22" i="39"/>
  <c r="P22" i="39"/>
  <c r="F22" i="39"/>
  <c r="E22" i="39"/>
  <c r="B22" i="39"/>
  <c r="K21" i="39"/>
  <c r="B21" i="39"/>
  <c r="I21" i="39"/>
  <c r="E21" i="39"/>
  <c r="P21" i="39"/>
  <c r="G21" i="39"/>
  <c r="F21" i="39"/>
  <c r="E13" i="39"/>
  <c r="G13" i="39"/>
  <c r="P13" i="39"/>
  <c r="F13" i="39"/>
  <c r="B13" i="39"/>
  <c r="K13" i="39"/>
  <c r="I13" i="39"/>
  <c r="I19" i="45"/>
  <c r="G19" i="45"/>
  <c r="E19" i="45"/>
  <c r="F19" i="45"/>
  <c r="K19" i="45"/>
  <c r="P19" i="45"/>
  <c r="B19" i="45"/>
  <c r="E24" i="45"/>
  <c r="I24" i="45"/>
  <c r="F24" i="45"/>
  <c r="G24" i="45"/>
  <c r="K24" i="45"/>
  <c r="B24" i="45"/>
  <c r="P24" i="45"/>
  <c r="B12" i="45"/>
  <c r="P12" i="45"/>
  <c r="G12" i="45"/>
  <c r="K12" i="45"/>
  <c r="I12" i="45"/>
  <c r="F12" i="45"/>
  <c r="E12" i="45"/>
  <c r="K17" i="45"/>
  <c r="B17" i="45"/>
  <c r="E17" i="45"/>
  <c r="P17" i="45"/>
  <c r="I17" i="45"/>
  <c r="F17" i="45"/>
  <c r="G17" i="45"/>
  <c r="B23" i="37"/>
  <c r="E23" i="37"/>
  <c r="K23" i="37"/>
  <c r="I23" i="37"/>
  <c r="G23" i="37"/>
  <c r="F23" i="37"/>
  <c r="P23" i="37"/>
  <c r="B11" i="37"/>
  <c r="F11" i="37"/>
  <c r="E11" i="37"/>
  <c r="P11" i="37"/>
  <c r="K11" i="37"/>
  <c r="I11" i="37"/>
  <c r="F21" i="37"/>
  <c r="G21" i="37"/>
  <c r="I21" i="37"/>
  <c r="P21" i="37"/>
  <c r="B21" i="37"/>
  <c r="E21" i="37"/>
  <c r="K21" i="37"/>
  <c r="P12" i="37"/>
  <c r="G12" i="37"/>
  <c r="I12" i="37"/>
  <c r="F12" i="37"/>
  <c r="K12" i="37"/>
  <c r="B12" i="37"/>
  <c r="I11" i="40"/>
  <c r="F11" i="40"/>
  <c r="P11" i="40"/>
  <c r="K11" i="40"/>
  <c r="E11" i="40"/>
  <c r="G11" i="40"/>
  <c r="B11" i="40"/>
  <c r="K10" i="40"/>
  <c r="G10" i="40"/>
  <c r="F10" i="40"/>
  <c r="E10" i="40"/>
  <c r="P10" i="40"/>
  <c r="B10" i="40"/>
  <c r="I10" i="40"/>
  <c r="F22" i="40"/>
  <c r="E22" i="40"/>
  <c r="G22" i="40"/>
  <c r="B22" i="40"/>
  <c r="I22" i="40"/>
  <c r="K22" i="40"/>
  <c r="P22" i="40"/>
  <c r="F17" i="40"/>
  <c r="P17" i="40"/>
  <c r="B17" i="40"/>
  <c r="I17" i="40"/>
  <c r="G17" i="40"/>
  <c r="K17" i="40"/>
  <c r="E17" i="40"/>
  <c r="P18" i="42"/>
  <c r="I18" i="42"/>
  <c r="F18" i="42"/>
  <c r="G18" i="42"/>
  <c r="E18" i="42"/>
  <c r="B18" i="42"/>
  <c r="K18" i="42"/>
  <c r="E13" i="42"/>
  <c r="G13" i="42"/>
  <c r="F13" i="42"/>
  <c r="K13" i="42"/>
  <c r="I13" i="42"/>
  <c r="P13" i="42"/>
  <c r="B13" i="42"/>
  <c r="F12" i="42"/>
  <c r="I12" i="42"/>
  <c r="G12" i="42"/>
  <c r="K12" i="42"/>
  <c r="P12" i="42"/>
  <c r="B12" i="42"/>
  <c r="E12" i="42"/>
  <c r="G21" i="42"/>
  <c r="I21" i="42"/>
  <c r="B21" i="42"/>
  <c r="K21" i="42"/>
  <c r="E21" i="42"/>
  <c r="F21" i="42"/>
  <c r="P21" i="42"/>
  <c r="G21" i="49"/>
  <c r="F21" i="49"/>
  <c r="I21" i="49"/>
  <c r="P21" i="49"/>
  <c r="E21" i="49"/>
  <c r="K21" i="49"/>
  <c r="B21" i="49"/>
  <c r="P14" i="49"/>
  <c r="I14" i="49"/>
  <c r="B14" i="49"/>
  <c r="G14" i="49"/>
  <c r="F14" i="49"/>
  <c r="E14" i="49"/>
  <c r="K14" i="49"/>
  <c r="F24" i="49"/>
  <c r="E24" i="49"/>
  <c r="K24" i="49"/>
  <c r="B24" i="49"/>
  <c r="I24" i="49"/>
  <c r="P24" i="49"/>
  <c r="G24" i="49"/>
  <c r="B19" i="49"/>
  <c r="E19" i="49"/>
  <c r="K19" i="49"/>
  <c r="F19" i="49"/>
  <c r="P19" i="49"/>
  <c r="G19" i="49"/>
  <c r="I19" i="49"/>
  <c r="G20" i="47"/>
  <c r="P20" i="47"/>
  <c r="E20" i="47"/>
  <c r="F20" i="47"/>
  <c r="I20" i="47"/>
  <c r="K20" i="47"/>
  <c r="B20" i="47"/>
  <c r="B22" i="47"/>
  <c r="E22" i="47"/>
  <c r="P22" i="47"/>
  <c r="K22" i="47"/>
  <c r="F22" i="47"/>
  <c r="G22" i="47"/>
  <c r="I22" i="47"/>
  <c r="E18" i="47"/>
  <c r="K18" i="47"/>
  <c r="B18" i="47"/>
  <c r="I18" i="47"/>
  <c r="G18" i="47"/>
  <c r="P18" i="47"/>
  <c r="F18" i="47"/>
  <c r="P24" i="47"/>
  <c r="G24" i="47"/>
  <c r="K24" i="47"/>
  <c r="I24" i="47"/>
  <c r="B24" i="47"/>
  <c r="F24" i="47"/>
  <c r="E24" i="47"/>
  <c r="P9" i="41"/>
  <c r="I9" i="41"/>
  <c r="B9" i="41"/>
  <c r="K9" i="41"/>
  <c r="F9" i="41"/>
  <c r="G9" i="41"/>
  <c r="E9" i="41"/>
  <c r="G19" i="41"/>
  <c r="I19" i="41"/>
  <c r="F19" i="41"/>
  <c r="K19" i="41"/>
  <c r="B19" i="41"/>
  <c r="P19" i="41"/>
  <c r="E19" i="41"/>
  <c r="F24" i="41"/>
  <c r="G24" i="41"/>
  <c r="E24" i="41"/>
  <c r="K24" i="41"/>
  <c r="P24" i="41"/>
  <c r="I24" i="41"/>
  <c r="B24" i="41"/>
  <c r="G16" i="41"/>
  <c r="I16" i="41"/>
  <c r="K16" i="41"/>
  <c r="P16" i="41"/>
  <c r="E16" i="41"/>
  <c r="B16" i="41"/>
  <c r="F16" i="41"/>
  <c r="P14" i="38"/>
  <c r="K14" i="38"/>
  <c r="F14" i="38"/>
  <c r="I14" i="38"/>
  <c r="G14" i="38"/>
  <c r="E14" i="38"/>
  <c r="B14" i="38"/>
  <c r="I24" i="38"/>
  <c r="F24" i="38"/>
  <c r="P24" i="38"/>
  <c r="G24" i="38"/>
  <c r="K24" i="38"/>
  <c r="B24" i="38"/>
  <c r="E24" i="38"/>
  <c r="P22" i="38"/>
  <c r="K22" i="38"/>
  <c r="E22" i="38"/>
  <c r="I22" i="38"/>
  <c r="B22" i="38"/>
  <c r="F22" i="38"/>
  <c r="G22" i="38"/>
  <c r="E18" i="38"/>
  <c r="P18" i="38"/>
  <c r="F18" i="38"/>
  <c r="K18" i="38"/>
  <c r="I18" i="38"/>
  <c r="G18" i="38"/>
  <c r="B18" i="38"/>
  <c r="G24" i="12"/>
  <c r="P24" i="12"/>
  <c r="F24" i="12"/>
  <c r="E24" i="12"/>
  <c r="K24" i="12"/>
  <c r="B24" i="12"/>
  <c r="I24" i="12"/>
  <c r="K23" i="12"/>
  <c r="B23" i="12"/>
  <c r="G23" i="12"/>
  <c r="F23" i="12"/>
  <c r="P23" i="12"/>
  <c r="E23" i="12"/>
  <c r="I23" i="12"/>
  <c r="E11" i="12"/>
  <c r="K11" i="12"/>
  <c r="G11" i="12"/>
  <c r="P11" i="12"/>
  <c r="I11" i="12"/>
  <c r="F11" i="12"/>
  <c r="B11" i="12"/>
  <c r="G17" i="12"/>
  <c r="B17" i="12"/>
  <c r="P17" i="12"/>
  <c r="I17" i="12"/>
  <c r="F17" i="12"/>
  <c r="K17" i="12"/>
  <c r="E17" i="12"/>
  <c r="F15" i="39"/>
  <c r="P15" i="39"/>
  <c r="G15" i="39"/>
  <c r="K15" i="39"/>
  <c r="E15" i="39"/>
  <c r="I15" i="39"/>
  <c r="B15" i="39"/>
  <c r="E24" i="39"/>
  <c r="G24" i="39"/>
  <c r="K24" i="39"/>
  <c r="I24" i="39"/>
  <c r="F24" i="39"/>
  <c r="P24" i="39"/>
  <c r="B24" i="39"/>
  <c r="I23" i="39"/>
  <c r="P23" i="39"/>
  <c r="G23" i="39"/>
  <c r="B23" i="39"/>
  <c r="K23" i="39"/>
  <c r="F23" i="39"/>
  <c r="E23" i="39"/>
  <c r="F9" i="39"/>
  <c r="G9" i="39"/>
  <c r="P9" i="39"/>
  <c r="E9" i="39"/>
  <c r="I9" i="39"/>
  <c r="K9" i="39"/>
  <c r="G18" i="45"/>
  <c r="I18" i="45"/>
  <c r="B18" i="45"/>
  <c r="P18" i="45"/>
  <c r="E18" i="45"/>
  <c r="F18" i="45"/>
  <c r="K18" i="45"/>
  <c r="G22" i="45"/>
  <c r="E22" i="45"/>
  <c r="P22" i="45"/>
  <c r="F22" i="45"/>
  <c r="K22" i="45"/>
  <c r="I22" i="45"/>
  <c r="B22" i="45"/>
  <c r="P20" i="45"/>
  <c r="K20" i="45"/>
  <c r="B20" i="45"/>
  <c r="F20" i="45"/>
  <c r="E20" i="45"/>
  <c r="G20" i="45"/>
  <c r="I20" i="45"/>
  <c r="B14" i="45"/>
  <c r="F14" i="45"/>
  <c r="E14" i="45"/>
  <c r="G14" i="45"/>
  <c r="P14" i="45"/>
  <c r="I14" i="45"/>
  <c r="K14" i="45"/>
  <c r="P9" i="37"/>
  <c r="B9" i="37"/>
  <c r="G9" i="37"/>
  <c r="K9" i="37"/>
  <c r="I9" i="37"/>
  <c r="F9" i="37"/>
  <c r="G10" i="37"/>
  <c r="P10" i="37"/>
  <c r="I10" i="37"/>
  <c r="F10" i="37"/>
  <c r="K10" i="37"/>
  <c r="B10" i="37"/>
  <c r="F24" i="37"/>
  <c r="I24" i="37"/>
  <c r="K24" i="37"/>
  <c r="G24" i="37"/>
  <c r="P24" i="37"/>
  <c r="B24" i="37"/>
  <c r="E24" i="37"/>
  <c r="E14" i="37"/>
  <c r="F14" i="37"/>
  <c r="P14" i="37"/>
  <c r="B14" i="37"/>
  <c r="K14" i="37"/>
  <c r="I14" i="37"/>
  <c r="K21" i="40"/>
  <c r="G21" i="40"/>
  <c r="E21" i="40"/>
  <c r="F21" i="40"/>
  <c r="B21" i="40"/>
  <c r="P21" i="40"/>
  <c r="I21" i="40"/>
  <c r="F24" i="40"/>
  <c r="K24" i="40"/>
  <c r="I24" i="40"/>
  <c r="E24" i="40"/>
  <c r="B24" i="40"/>
  <c r="G24" i="40"/>
  <c r="P24" i="40"/>
  <c r="F16" i="40"/>
  <c r="E16" i="40"/>
  <c r="K16" i="40"/>
  <c r="I16" i="40"/>
  <c r="B16" i="40"/>
  <c r="P16" i="40"/>
  <c r="G16" i="40"/>
  <c r="I23" i="40"/>
  <c r="P23" i="40"/>
  <c r="E23" i="40"/>
  <c r="K23" i="40"/>
  <c r="F23" i="40"/>
  <c r="B23" i="40"/>
  <c r="G23" i="40"/>
  <c r="I17" i="42"/>
  <c r="P17" i="42"/>
  <c r="K17" i="42"/>
  <c r="F17" i="42"/>
  <c r="B17" i="42"/>
  <c r="E17" i="42"/>
  <c r="G17" i="42"/>
  <c r="F11" i="42"/>
  <c r="K11" i="42"/>
  <c r="I11" i="42"/>
  <c r="P11" i="42"/>
  <c r="B11" i="42"/>
  <c r="G11" i="42"/>
  <c r="E11" i="42"/>
  <c r="I20" i="42"/>
  <c r="B20" i="42"/>
  <c r="K20" i="42"/>
  <c r="F20" i="42"/>
  <c r="E20" i="42"/>
  <c r="P20" i="42"/>
  <c r="G20" i="42"/>
  <c r="G15" i="42"/>
  <c r="B15" i="42"/>
  <c r="P15" i="42"/>
  <c r="E15" i="42"/>
  <c r="I15" i="42"/>
  <c r="K15" i="42"/>
  <c r="F15" i="42"/>
  <c r="P12" i="49"/>
  <c r="E12" i="49"/>
  <c r="K12" i="49"/>
  <c r="B12" i="49"/>
  <c r="G12" i="49"/>
  <c r="F12" i="49"/>
  <c r="I12" i="49"/>
  <c r="F15" i="49"/>
  <c r="E15" i="49"/>
  <c r="G15" i="49"/>
  <c r="B15" i="49"/>
  <c r="K15" i="49"/>
  <c r="I15" i="49"/>
  <c r="P15" i="49"/>
  <c r="F10" i="49"/>
  <c r="E10" i="49"/>
  <c r="I10" i="49"/>
  <c r="P10" i="49"/>
  <c r="B10" i="49"/>
  <c r="G10" i="49"/>
  <c r="K10" i="49"/>
  <c r="P17" i="49"/>
  <c r="B17" i="49"/>
  <c r="K17" i="49"/>
  <c r="G17" i="49"/>
  <c r="I17" i="49"/>
  <c r="E17" i="49"/>
  <c r="F17" i="49"/>
  <c r="G10" i="47"/>
  <c r="E10" i="47"/>
  <c r="I10" i="47"/>
  <c r="F10" i="47"/>
  <c r="B10" i="47"/>
  <c r="K10" i="47"/>
  <c r="P10" i="47"/>
  <c r="P13" i="47"/>
  <c r="E13" i="47"/>
  <c r="G13" i="47"/>
  <c r="I13" i="47"/>
  <c r="B13" i="47"/>
  <c r="K13" i="47"/>
  <c r="F13" i="47"/>
  <c r="K15" i="47"/>
  <c r="F15" i="47"/>
  <c r="G15" i="47"/>
  <c r="P15" i="47"/>
  <c r="E15" i="47"/>
  <c r="B15" i="47"/>
  <c r="I15" i="47"/>
  <c r="I12" i="47"/>
  <c r="E12" i="47"/>
  <c r="G12" i="47"/>
  <c r="K12" i="47"/>
  <c r="B12" i="47"/>
  <c r="F12" i="47"/>
  <c r="P12" i="47"/>
  <c r="P22" i="41"/>
  <c r="E22" i="41"/>
  <c r="F22" i="41"/>
  <c r="I22" i="41"/>
  <c r="B22" i="41"/>
  <c r="G22" i="41"/>
  <c r="K22" i="41"/>
  <c r="B12" i="41"/>
  <c r="P12" i="41"/>
  <c r="F12" i="41"/>
  <c r="G12" i="41"/>
  <c r="K12" i="41"/>
  <c r="E12" i="41"/>
  <c r="I12" i="41"/>
  <c r="F13" i="41"/>
  <c r="E13" i="41"/>
  <c r="G13" i="41"/>
  <c r="P13" i="41"/>
  <c r="K13" i="41"/>
  <c r="I13" i="41"/>
  <c r="B13" i="41"/>
  <c r="G10" i="41"/>
  <c r="F10" i="41"/>
  <c r="K10" i="41"/>
  <c r="P10" i="41"/>
  <c r="E10" i="41"/>
  <c r="I10" i="41"/>
  <c r="B10" i="41"/>
  <c r="B21" i="38"/>
  <c r="E21" i="38"/>
  <c r="I21" i="38"/>
  <c r="F21" i="38"/>
  <c r="G21" i="38"/>
  <c r="P21" i="38"/>
  <c r="K21" i="38"/>
  <c r="K11" i="38"/>
  <c r="F11" i="38"/>
  <c r="B11" i="38"/>
  <c r="I11" i="38"/>
  <c r="P11" i="38"/>
  <c r="E11" i="38"/>
  <c r="G11" i="38"/>
  <c r="G13" i="38"/>
  <c r="K13" i="38"/>
  <c r="I13" i="38"/>
  <c r="B13" i="38"/>
  <c r="E13" i="38"/>
  <c r="F13" i="38"/>
  <c r="P13" i="38"/>
  <c r="P12" i="38"/>
  <c r="F12" i="38"/>
  <c r="I12" i="38"/>
  <c r="B12" i="38"/>
  <c r="E12" i="38"/>
  <c r="G12" i="38"/>
  <c r="K12" i="38"/>
  <c r="B16" i="12"/>
  <c r="K16" i="12"/>
  <c r="I16" i="12"/>
  <c r="G16" i="12"/>
  <c r="P16" i="12"/>
  <c r="F16" i="12"/>
  <c r="E16" i="12"/>
  <c r="I21" i="12"/>
  <c r="K21" i="12"/>
  <c r="E21" i="12"/>
  <c r="P21" i="12"/>
  <c r="B21" i="12"/>
  <c r="F21" i="12"/>
  <c r="G21" i="12"/>
  <c r="I9" i="12"/>
  <c r="B9" i="12"/>
  <c r="G9" i="12"/>
  <c r="F9" i="12"/>
  <c r="P9" i="12"/>
  <c r="E9" i="12"/>
  <c r="K9" i="12"/>
  <c r="E20" i="12"/>
  <c r="P20" i="12"/>
  <c r="F20" i="12"/>
  <c r="I20" i="12"/>
  <c r="K20" i="12"/>
  <c r="B20" i="12"/>
  <c r="G20" i="12"/>
  <c r="E14" i="39"/>
  <c r="K14" i="39"/>
  <c r="B14" i="39"/>
  <c r="P14" i="39"/>
  <c r="G14" i="39"/>
  <c r="I14" i="39"/>
  <c r="F14" i="39"/>
  <c r="G11" i="39"/>
  <c r="K11" i="39"/>
  <c r="I11" i="39"/>
  <c r="E11" i="39"/>
  <c r="F11" i="39"/>
  <c r="P11" i="39"/>
  <c r="B11" i="39"/>
  <c r="E20" i="39"/>
  <c r="P20" i="39"/>
  <c r="G20" i="39"/>
  <c r="B20" i="39"/>
  <c r="K20" i="39"/>
  <c r="I20" i="39"/>
  <c r="F20" i="39"/>
  <c r="I18" i="39"/>
  <c r="F18" i="39"/>
  <c r="E18" i="39"/>
  <c r="P18" i="39"/>
  <c r="K18" i="39"/>
  <c r="G18" i="39"/>
  <c r="B18" i="39"/>
  <c r="P15" i="45"/>
  <c r="F15" i="45"/>
  <c r="I15" i="45"/>
  <c r="E15" i="45"/>
  <c r="G15" i="45"/>
  <c r="B15" i="45"/>
  <c r="K15" i="45"/>
  <c r="K23" i="45"/>
  <c r="G23" i="45"/>
  <c r="P23" i="45"/>
  <c r="B23" i="45"/>
  <c r="F23" i="45"/>
  <c r="E23" i="45"/>
  <c r="I23" i="45"/>
  <c r="P10" i="45"/>
  <c r="F10" i="45"/>
  <c r="G10" i="45"/>
  <c r="K10" i="45"/>
  <c r="B10" i="45"/>
  <c r="E10" i="45"/>
  <c r="I10" i="45"/>
  <c r="G13" i="45"/>
  <c r="E13" i="45"/>
  <c r="K13" i="45"/>
  <c r="I13" i="45"/>
  <c r="F13" i="45"/>
  <c r="P13" i="45"/>
  <c r="B13" i="45"/>
  <c r="E13" i="37"/>
  <c r="I13" i="37"/>
  <c r="F13" i="37"/>
  <c r="K13" i="37"/>
  <c r="P13" i="37"/>
  <c r="B13" i="37"/>
  <c r="I16" i="37"/>
  <c r="P16" i="37"/>
  <c r="F16" i="37"/>
  <c r="B16" i="37"/>
  <c r="K16" i="37"/>
  <c r="B20" i="37"/>
  <c r="P20" i="37"/>
  <c r="F20" i="37"/>
  <c r="E20" i="37"/>
  <c r="G20" i="37"/>
  <c r="I20" i="37"/>
  <c r="K20" i="37"/>
  <c r="I22" i="37"/>
  <c r="B22" i="37"/>
  <c r="E22" i="37"/>
  <c r="F22" i="37"/>
  <c r="K22" i="37"/>
  <c r="P22" i="37"/>
  <c r="G22" i="37"/>
  <c r="I15" i="40"/>
  <c r="F15" i="40"/>
  <c r="K15" i="40"/>
  <c r="G15" i="40"/>
  <c r="E15" i="40"/>
  <c r="B15" i="40"/>
  <c r="P15" i="40"/>
  <c r="K20" i="40"/>
  <c r="G20" i="40"/>
  <c r="I20" i="40"/>
  <c r="P20" i="40"/>
  <c r="F20" i="40"/>
  <c r="B20" i="40"/>
  <c r="E20" i="40"/>
  <c r="F19" i="40"/>
  <c r="B19" i="40"/>
  <c r="K19" i="40"/>
  <c r="G19" i="40"/>
  <c r="P19" i="40"/>
  <c r="I19" i="40"/>
  <c r="E19" i="40"/>
  <c r="F14" i="40"/>
  <c r="I14" i="40"/>
  <c r="E14" i="40"/>
  <c r="G14" i="40"/>
  <c r="P14" i="40"/>
  <c r="K14" i="40"/>
  <c r="B14" i="40"/>
  <c r="K24" i="42"/>
  <c r="I24" i="42"/>
  <c r="E24" i="42"/>
  <c r="F24" i="42"/>
  <c r="B24" i="42"/>
  <c r="P24" i="42"/>
  <c r="G24" i="42"/>
  <c r="I16" i="42"/>
  <c r="E16" i="42"/>
  <c r="G16" i="42"/>
  <c r="B16" i="42"/>
  <c r="K16" i="42"/>
  <c r="P16" i="42"/>
  <c r="F16" i="42"/>
  <c r="B23" i="42"/>
  <c r="P23" i="42"/>
  <c r="K23" i="42"/>
  <c r="I23" i="42"/>
  <c r="F23" i="42"/>
  <c r="E23" i="42"/>
  <c r="G23" i="42"/>
  <c r="B22" i="42"/>
  <c r="F22" i="42"/>
  <c r="E22" i="42"/>
  <c r="G22" i="42"/>
  <c r="I22" i="42"/>
  <c r="K22" i="42"/>
  <c r="P22" i="42"/>
  <c r="P22" i="49"/>
  <c r="K22" i="49"/>
  <c r="G22" i="49"/>
  <c r="B22" i="49"/>
  <c r="F22" i="49"/>
  <c r="I22" i="49"/>
  <c r="E22" i="49"/>
  <c r="F20" i="49"/>
  <c r="B20" i="49"/>
  <c r="I20" i="49"/>
  <c r="K20" i="49"/>
  <c r="G20" i="49"/>
  <c r="E20" i="49"/>
  <c r="P20" i="49"/>
  <c r="F18" i="49"/>
  <c r="I18" i="49"/>
  <c r="P18" i="49"/>
  <c r="G18" i="49"/>
  <c r="K18" i="49"/>
  <c r="B18" i="49"/>
  <c r="E18" i="49"/>
  <c r="K13" i="49"/>
  <c r="F13" i="49"/>
  <c r="P13" i="49"/>
  <c r="E13" i="49"/>
  <c r="I13" i="49"/>
  <c r="B13" i="49"/>
  <c r="G13" i="49"/>
  <c r="P21" i="47"/>
  <c r="G21" i="47"/>
  <c r="I21" i="47"/>
  <c r="K21" i="47"/>
  <c r="B21" i="47"/>
  <c r="E21" i="47"/>
  <c r="F21" i="47"/>
  <c r="B9" i="47"/>
  <c r="P9" i="47"/>
  <c r="E9" i="47"/>
  <c r="I9" i="47"/>
  <c r="G9" i="47"/>
  <c r="K9" i="47"/>
  <c r="F9" i="47"/>
  <c r="G19" i="47"/>
  <c r="E19" i="47"/>
  <c r="F19" i="47"/>
  <c r="I19" i="47"/>
  <c r="P19" i="47"/>
  <c r="K19" i="47"/>
  <c r="B19" i="47"/>
  <c r="G16" i="47"/>
  <c r="K16" i="47"/>
  <c r="E16" i="47"/>
  <c r="B16" i="47"/>
  <c r="I16" i="47"/>
  <c r="P16" i="47"/>
  <c r="F16" i="47"/>
  <c r="G14" i="41"/>
  <c r="F14" i="41"/>
  <c r="P14" i="41"/>
  <c r="B14" i="41"/>
  <c r="I14" i="41"/>
  <c r="E14" i="41"/>
  <c r="K14" i="41"/>
  <c r="E15" i="41"/>
  <c r="P15" i="41"/>
  <c r="G15" i="41"/>
  <c r="B15" i="41"/>
  <c r="K15" i="41"/>
  <c r="I15" i="41"/>
  <c r="F15" i="41"/>
  <c r="B11" i="41"/>
  <c r="K11" i="41"/>
  <c r="G11" i="41"/>
  <c r="E11" i="41"/>
  <c r="I11" i="41"/>
  <c r="F11" i="41"/>
  <c r="P11" i="41"/>
  <c r="I17" i="41"/>
  <c r="B17" i="41"/>
  <c r="K17" i="41"/>
  <c r="F17" i="41"/>
  <c r="E17" i="41"/>
  <c r="G17" i="41"/>
  <c r="P17" i="41"/>
  <c r="K10" i="38"/>
  <c r="G10" i="38"/>
  <c r="B10" i="38"/>
  <c r="P10" i="38"/>
  <c r="I10" i="38"/>
  <c r="F10" i="38"/>
  <c r="E10" i="38"/>
  <c r="B16" i="38"/>
  <c r="G16" i="38"/>
  <c r="F16" i="38"/>
  <c r="K16" i="38"/>
  <c r="E16" i="38"/>
  <c r="I16" i="38"/>
  <c r="P16" i="38"/>
  <c r="G23" i="38"/>
  <c r="B23" i="38"/>
  <c r="P23" i="38"/>
  <c r="K23" i="38"/>
  <c r="I23" i="38"/>
  <c r="E23" i="38"/>
  <c r="F23" i="38"/>
  <c r="I15" i="38"/>
  <c r="K15" i="38"/>
  <c r="P15" i="38"/>
  <c r="B15" i="38"/>
  <c r="F15" i="38"/>
  <c r="E15" i="38"/>
  <c r="G15" i="38"/>
  <c r="F22" i="12"/>
  <c r="B22" i="12"/>
  <c r="P22" i="12"/>
  <c r="E22" i="12"/>
  <c r="I22" i="12"/>
  <c r="K22" i="12"/>
  <c r="G22" i="12"/>
  <c r="E10" i="12"/>
  <c r="P10" i="12"/>
  <c r="G10" i="12"/>
  <c r="B10" i="12"/>
  <c r="F10" i="12"/>
  <c r="K10" i="12"/>
  <c r="I10" i="12"/>
  <c r="G15" i="12"/>
  <c r="P15" i="12"/>
  <c r="K15" i="12"/>
  <c r="F15" i="12"/>
  <c r="B15" i="12"/>
  <c r="I15" i="12"/>
  <c r="E15" i="12"/>
  <c r="B14" i="12"/>
  <c r="G14" i="12"/>
  <c r="I14" i="12"/>
  <c r="F14" i="12"/>
  <c r="E14" i="12"/>
  <c r="K14" i="12"/>
  <c r="P14" i="12"/>
  <c r="F19" i="39"/>
  <c r="P19" i="39"/>
  <c r="B19" i="39"/>
  <c r="G19" i="39"/>
  <c r="E19" i="39"/>
  <c r="I19" i="39"/>
  <c r="K19" i="39"/>
  <c r="B17" i="39"/>
  <c r="P17" i="39"/>
  <c r="G17" i="39"/>
  <c r="E17" i="39"/>
  <c r="K17" i="39"/>
  <c r="F17" i="39"/>
  <c r="I17" i="39"/>
  <c r="B10" i="39"/>
  <c r="F10" i="39"/>
  <c r="E10" i="39"/>
  <c r="G10" i="39"/>
  <c r="I10" i="39"/>
  <c r="K10" i="39"/>
  <c r="P10" i="39"/>
  <c r="B12" i="39"/>
  <c r="F12" i="39"/>
  <c r="P12" i="39"/>
  <c r="K12" i="39"/>
  <c r="G12" i="39"/>
  <c r="E12" i="39"/>
  <c r="I12" i="39"/>
  <c r="I9" i="45"/>
  <c r="K9" i="45"/>
  <c r="B9" i="45"/>
  <c r="F9" i="45"/>
  <c r="G9" i="45"/>
  <c r="E9" i="45"/>
  <c r="P9" i="45"/>
  <c r="G21" i="45"/>
  <c r="K21" i="45"/>
  <c r="I21" i="45"/>
  <c r="B21" i="45"/>
  <c r="F21" i="45"/>
  <c r="E21" i="45"/>
  <c r="P21" i="45"/>
  <c r="I16" i="45"/>
  <c r="E16" i="45"/>
  <c r="P16" i="45"/>
  <c r="G16" i="45"/>
  <c r="K16" i="45"/>
  <c r="B16" i="45"/>
  <c r="F16" i="45"/>
  <c r="P11" i="45"/>
  <c r="G11" i="45"/>
  <c r="I11" i="45"/>
  <c r="F11" i="45"/>
  <c r="B11" i="45"/>
  <c r="E11" i="45"/>
  <c r="K11" i="45"/>
  <c r="B17" i="37"/>
  <c r="I17" i="37"/>
  <c r="E17" i="37"/>
  <c r="K17" i="37"/>
  <c r="F17" i="37"/>
  <c r="P17" i="37"/>
  <c r="G17" i="37"/>
  <c r="P18" i="37"/>
  <c r="I18" i="37"/>
  <c r="E18" i="37"/>
  <c r="F18" i="37"/>
  <c r="G18" i="37"/>
  <c r="B18" i="37"/>
  <c r="K18" i="37"/>
  <c r="P15" i="37"/>
  <c r="E15" i="37"/>
  <c r="B15" i="37"/>
  <c r="F15" i="37"/>
  <c r="K15" i="37"/>
  <c r="I15" i="37"/>
  <c r="P19" i="37"/>
  <c r="I19" i="37"/>
  <c r="F19" i="37"/>
  <c r="E19" i="37"/>
  <c r="G19" i="37"/>
  <c r="K19" i="37"/>
  <c r="B19" i="37"/>
  <c r="I9" i="40"/>
  <c r="B9" i="40"/>
  <c r="E9" i="40"/>
  <c r="F9" i="40"/>
  <c r="G9" i="40"/>
  <c r="P9" i="40"/>
  <c r="K9" i="40"/>
  <c r="F12" i="40"/>
  <c r="E12" i="40"/>
  <c r="B12" i="40"/>
  <c r="K12" i="40"/>
  <c r="G12" i="40"/>
  <c r="P12" i="40"/>
  <c r="I12" i="40"/>
  <c r="K18" i="40"/>
  <c r="B18" i="40"/>
  <c r="P18" i="40"/>
  <c r="F18" i="40"/>
  <c r="I18" i="40"/>
  <c r="G18" i="40"/>
  <c r="E18" i="40"/>
  <c r="K13" i="40"/>
  <c r="F13" i="40"/>
  <c r="E13" i="40"/>
  <c r="G13" i="40"/>
  <c r="B13" i="40"/>
  <c r="P13" i="40"/>
  <c r="I13" i="40"/>
  <c r="I9" i="42"/>
  <c r="E9" i="42"/>
  <c r="G9" i="42"/>
  <c r="P9" i="42"/>
  <c r="K9" i="42"/>
  <c r="F9" i="42"/>
  <c r="B9" i="42"/>
  <c r="F10" i="42"/>
  <c r="E10" i="42"/>
  <c r="G10" i="42"/>
  <c r="K10" i="42"/>
  <c r="B10" i="42"/>
  <c r="I10" i="42"/>
  <c r="P10" i="42"/>
  <c r="P19" i="42"/>
  <c r="K19" i="42"/>
  <c r="E19" i="42"/>
  <c r="G19" i="42"/>
  <c r="F19" i="42"/>
  <c r="B19" i="42"/>
  <c r="I19" i="42"/>
  <c r="I14" i="42"/>
  <c r="F14" i="42"/>
  <c r="B14" i="42"/>
  <c r="G14" i="42"/>
  <c r="E14" i="42"/>
  <c r="K14" i="42"/>
  <c r="P14" i="42"/>
  <c r="P9" i="49"/>
  <c r="F9" i="49"/>
  <c r="G9" i="49"/>
  <c r="B9" i="49"/>
  <c r="I9" i="49"/>
  <c r="E9" i="49"/>
  <c r="K9" i="49"/>
  <c r="I16" i="49"/>
  <c r="F16" i="49"/>
  <c r="P16" i="49"/>
  <c r="B16" i="49"/>
  <c r="G16" i="49"/>
  <c r="K16" i="49"/>
  <c r="E16" i="49"/>
  <c r="K23" i="49"/>
  <c r="B23" i="49"/>
  <c r="F23" i="49"/>
  <c r="P23" i="49"/>
  <c r="E23" i="49"/>
  <c r="I23" i="49"/>
  <c r="G23" i="49"/>
  <c r="K11" i="49"/>
  <c r="G11" i="49"/>
  <c r="E11" i="49"/>
  <c r="F11" i="49"/>
  <c r="P11" i="49"/>
  <c r="I11" i="49"/>
  <c r="B11" i="49"/>
  <c r="G14" i="47"/>
  <c r="I14" i="47"/>
  <c r="K14" i="47"/>
  <c r="F14" i="47"/>
  <c r="P14" i="47"/>
  <c r="E14" i="47"/>
  <c r="B14" i="47"/>
  <c r="I11" i="47"/>
  <c r="F11" i="47"/>
  <c r="K11" i="47"/>
  <c r="E11" i="47"/>
  <c r="P11" i="47"/>
  <c r="G11" i="47"/>
  <c r="B11" i="47"/>
  <c r="E17" i="47"/>
  <c r="B17" i="47"/>
  <c r="G17" i="47"/>
  <c r="I17" i="47"/>
  <c r="K17" i="47"/>
  <c r="F17" i="47"/>
  <c r="P17" i="47"/>
  <c r="P23" i="47"/>
  <c r="E23" i="47"/>
  <c r="K23" i="47"/>
  <c r="F23" i="47"/>
  <c r="I23" i="47"/>
  <c r="B23" i="47"/>
  <c r="G23" i="47"/>
  <c r="E20" i="41"/>
  <c r="G20" i="41"/>
  <c r="P20" i="41"/>
  <c r="I20" i="41"/>
  <c r="B20" i="41"/>
  <c r="F20" i="41"/>
  <c r="K20" i="41"/>
  <c r="F18" i="41"/>
  <c r="E18" i="41"/>
  <c r="K18" i="41"/>
  <c r="B18" i="41"/>
  <c r="G18" i="41"/>
  <c r="I18" i="41"/>
  <c r="P18" i="41"/>
  <c r="F23" i="41"/>
  <c r="P23" i="41"/>
  <c r="I23" i="41"/>
  <c r="K23" i="41"/>
  <c r="G23" i="41"/>
  <c r="B23" i="41"/>
  <c r="E23" i="41"/>
  <c r="I21" i="41"/>
  <c r="E21" i="41"/>
  <c r="G21" i="41"/>
  <c r="P21" i="41"/>
  <c r="F21" i="41"/>
  <c r="B21" i="41"/>
  <c r="K21" i="41"/>
  <c r="B9" i="38"/>
  <c r="I9" i="38"/>
  <c r="P9" i="38"/>
  <c r="G9" i="38"/>
  <c r="F9" i="38"/>
  <c r="K9" i="38"/>
  <c r="E9" i="38"/>
  <c r="B17" i="38"/>
  <c r="P17" i="38"/>
  <c r="E17" i="38"/>
  <c r="F17" i="38"/>
  <c r="K17" i="38"/>
  <c r="G17" i="38"/>
  <c r="I17" i="38"/>
  <c r="E19" i="38"/>
  <c r="F19" i="38"/>
  <c r="G19" i="38"/>
  <c r="P19" i="38"/>
  <c r="K19" i="38"/>
  <c r="B19" i="38"/>
  <c r="I19" i="38"/>
  <c r="F20" i="38"/>
  <c r="P20" i="38"/>
  <c r="E20" i="38"/>
  <c r="B20" i="38"/>
  <c r="K20" i="38"/>
  <c r="I20" i="38"/>
  <c r="G20" i="3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<sst xmlns="http://schemas.openxmlformats.org/spreadsheetml/2006/main" count="2401" uniqueCount="105">
  <si>
    <t>Punkte</t>
  </si>
  <si>
    <t>Quote</t>
  </si>
  <si>
    <t>Tageswertung</t>
  </si>
  <si>
    <t>Turnierleitung</t>
  </si>
  <si>
    <t>Punktestand</t>
  </si>
  <si>
    <t>Spiel</t>
  </si>
  <si>
    <t>Mannschaft</t>
  </si>
  <si>
    <t>B1</t>
  </si>
  <si>
    <t>B2</t>
  </si>
  <si>
    <t>B3</t>
  </si>
  <si>
    <t>B4</t>
  </si>
  <si>
    <t>B5</t>
  </si>
  <si>
    <t>Plattenwerferlandesverband  OÖ    -   gültiges Auswertungsschema  2005</t>
  </si>
  <si>
    <t>B6</t>
  </si>
  <si>
    <t>Turnier:</t>
  </si>
  <si>
    <t>Ergebnisliste Plattenwerfen  vom</t>
  </si>
  <si>
    <t>Mannschaften für Auswertung</t>
  </si>
  <si>
    <t>von links kopieren</t>
  </si>
  <si>
    <t>Vereine</t>
  </si>
  <si>
    <t>Gegner</t>
  </si>
  <si>
    <t>Anwerfen</t>
  </si>
  <si>
    <t>Bahn</t>
  </si>
  <si>
    <t>Pause</t>
  </si>
  <si>
    <t>Mann
schaft</t>
  </si>
  <si>
    <t>Teilnehmer</t>
  </si>
  <si>
    <t>Auswertung für 7 Mannschaften</t>
  </si>
  <si>
    <t>Auswertung für 8 Mannschaften</t>
  </si>
  <si>
    <t>Auswertung für 9  Mannschaften</t>
  </si>
  <si>
    <t>Auswertung für 10  Mannschaften</t>
  </si>
  <si>
    <t>Auswertung für 11  Mannschaften</t>
  </si>
  <si>
    <t>Auswertung für 12  Mannschaften</t>
  </si>
  <si>
    <t>Auswertung für 13  Mannschaften</t>
  </si>
  <si>
    <t>Gesamtwertung nach</t>
  </si>
  <si>
    <t>Turniere</t>
  </si>
  <si>
    <t>Veranstalter:</t>
  </si>
  <si>
    <t>Start-
nummer
vergeben</t>
  </si>
  <si>
    <t>Start- nummer</t>
  </si>
  <si>
    <t>Mannsch.</t>
  </si>
  <si>
    <t>OÖ.Plattenwerferlandesverband</t>
  </si>
  <si>
    <t>T u r n i e r  m i t  1 4   M a n n s c h a f t e n</t>
  </si>
  <si>
    <t xml:space="preserve">Gesamtwertung nach  </t>
  </si>
  <si>
    <t>T u r u i e r  m i t  15    M a n n s c h a f t e n</t>
  </si>
  <si>
    <t>Turnieren</t>
  </si>
  <si>
    <t>v</t>
  </si>
  <si>
    <t xml:space="preserve">Vereine </t>
  </si>
  <si>
    <t>Startnummer vergeben   (bei 2 Mannschaften pro Verein auf Startnummer achten)</t>
  </si>
  <si>
    <t>nach Startnummern sortieren</t>
  </si>
  <si>
    <t>Mannschaften kopieren und rechts einfügen</t>
  </si>
  <si>
    <t>auswertungsprogramm  wählen</t>
  </si>
  <si>
    <t>a7…...... Ist Auswertungsprogramm</t>
  </si>
  <si>
    <t>Ergebnisliste in PDF umwandeln</t>
  </si>
  <si>
    <t xml:space="preserve"> Mannschaften  eintragen</t>
  </si>
  <si>
    <t>T u r n i e r  m i t  16    M a n n s c h a f t e n</t>
  </si>
  <si>
    <t>Qu</t>
  </si>
  <si>
    <t>S</t>
  </si>
  <si>
    <t>U</t>
  </si>
  <si>
    <t>N</t>
  </si>
  <si>
    <t xml:space="preserve">Ergebnis-Liste   Plattenwerfen  </t>
  </si>
  <si>
    <t xml:space="preserve">Tageswertung </t>
  </si>
  <si>
    <t>Turnierleitung:</t>
  </si>
  <si>
    <r>
      <t>Quote</t>
    </r>
    <r>
      <rPr>
        <sz val="14"/>
        <rFont val="Webdings"/>
        <family val="1"/>
        <charset val="2"/>
      </rPr>
      <t xml:space="preserve"> </t>
    </r>
  </si>
  <si>
    <t xml:space="preserve">Punkte </t>
  </si>
  <si>
    <t>Gruppenleitung</t>
  </si>
  <si>
    <t>T</t>
  </si>
  <si>
    <t>zusätzliche Mannschaften  eintragen</t>
  </si>
  <si>
    <t>( in der Gesamtwerung)</t>
  </si>
  <si>
    <t xml:space="preserve">Daten  eingeben </t>
  </si>
  <si>
    <t xml:space="preserve"> Gesamtwertung    absteigend sortieren</t>
  </si>
  <si>
    <t>e7 - e16 ….....  Ergebnisliste</t>
  </si>
  <si>
    <t>Auswertungsprogramm speicherm  ( alle Seiten )</t>
  </si>
  <si>
    <t>PDF an Landesverband senden</t>
  </si>
  <si>
    <t>nach  Teilnehmeranzahl</t>
  </si>
  <si>
    <t>zusätzliche Mannschaften in der Gesamtwertung eintragen</t>
  </si>
  <si>
    <t>Union PWV Diersbach 1</t>
  </si>
  <si>
    <t>Union PWV Lambrechten 1</t>
  </si>
  <si>
    <t>Union PWV Ort/Osternach 1</t>
  </si>
  <si>
    <t>PV Brunnenthal 1</t>
  </si>
  <si>
    <t>Union PWV Diersbach 2</t>
  </si>
  <si>
    <t>ASVÖ TSV PW St.Marienkirchen</t>
  </si>
  <si>
    <t>ASVÖ PV Taufkirchen</t>
  </si>
  <si>
    <t>PWV Hub</t>
  </si>
  <si>
    <t>Alois Huber</t>
  </si>
  <si>
    <t xml:space="preserve"> </t>
  </si>
  <si>
    <t>PV Brunnenthal</t>
  </si>
  <si>
    <t>PWV Hub 1</t>
  </si>
  <si>
    <t>Union Diersbach 1</t>
  </si>
  <si>
    <t>Union PWV Lambrechten</t>
  </si>
  <si>
    <t>Wolfgang Schwarzgruber</t>
  </si>
  <si>
    <t>ASVÖ PV Taufkirchen/Pr. 1</t>
  </si>
  <si>
    <t>ASVÖ TSV-PW St. Marienkirchen/S. 1</t>
  </si>
  <si>
    <t>ASVÖ TSV PW St.Marienkirchen 2</t>
  </si>
  <si>
    <t>Union PWV Hub</t>
  </si>
  <si>
    <t>Union PWV Ort/Osternach</t>
  </si>
  <si>
    <t>ASVÖ PV Taufkirchen 2</t>
  </si>
  <si>
    <t>ASVÖ PV Taufkirchen 1</t>
  </si>
  <si>
    <t>Union PWV Diersbach2</t>
  </si>
  <si>
    <t xml:space="preserve">     </t>
  </si>
  <si>
    <t>ASVO PV Taufkirchen 2</t>
  </si>
  <si>
    <t>Union Pwv Diersbach 1</t>
  </si>
  <si>
    <t>ASVÖ ASKO PW Schärding</t>
  </si>
  <si>
    <t>Union Lambrechten PWV</t>
  </si>
  <si>
    <t>ASVö TSV PW St.Marienkirchen</t>
  </si>
  <si>
    <t>ASVÖ ASKÖ PW Schärding</t>
  </si>
  <si>
    <t>PV Hub</t>
  </si>
  <si>
    <t>ASVÖ ASKÖ PW Schärding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</si>
</sst>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dd/mm/yyyy;@"/>
    <numFmt numFmtId="166" formatCode="d\.mmmm\ yyyy;@"/>
    <numFmt numFmtId="167" formatCode="#"/>
    <numFmt numFmtId="168" formatCode="hh:mm;@"/>
    <numFmt numFmtId="169" formatCode="0.00000"/>
  </numFmts>
  <fonts count="1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16"/>
      <color indexed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24"/>
      <name val="Arial"/>
      <family val="2"/>
    </font>
    <font>
      <sz val="28"/>
      <name val="Arial"/>
      <family val="2"/>
    </font>
    <font>
      <sz val="26"/>
      <name val="Arial"/>
      <family val="2"/>
    </font>
    <font>
      <b/>
      <sz val="16"/>
      <name val="Arial"/>
      <family val="2"/>
    </font>
    <font>
      <b/>
      <sz val="12"/>
      <color indexed="12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24"/>
      <name val="Arial Black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6"/>
      <name val="Arial"/>
      <family val="2"/>
      <charset val="1"/>
    </font>
    <font>
      <sz val="24"/>
      <name val="Arial"/>
      <family val="2"/>
      <charset val="1"/>
    </font>
    <font>
      <sz val="10"/>
      <name val="Arial"/>
      <family val="2"/>
    </font>
    <font>
      <sz val="18"/>
      <name val="Arial"/>
      <family val="2"/>
      <charset val="1"/>
    </font>
    <font>
      <sz val="20"/>
      <name val="Arial"/>
      <family val="2"/>
      <charset val="1"/>
    </font>
    <font>
      <b/>
      <sz val="20"/>
      <name val="Arial"/>
      <family val="2"/>
      <charset val="1"/>
    </font>
    <font>
      <b/>
      <sz val="18"/>
      <name val="Arial"/>
      <family val="2"/>
      <charset val="1"/>
    </font>
    <font>
      <sz val="14"/>
      <name val="Arial"/>
      <family val="2"/>
      <charset val="1"/>
    </font>
    <font>
      <sz val="10"/>
      <name val="Calibri"/>
      <family val="2"/>
      <charset val="1"/>
    </font>
    <font>
      <b/>
      <sz val="22"/>
      <name val="Arial"/>
      <family val="2"/>
      <charset val="1"/>
    </font>
    <font>
      <b/>
      <sz val="14"/>
      <color indexed="10"/>
      <name val="Arial"/>
      <family val="2"/>
      <charset val="1"/>
    </font>
    <font>
      <sz val="12"/>
      <name val="Arial"/>
      <family val="2"/>
      <charset val="1"/>
    </font>
    <font>
      <sz val="16"/>
      <name val="Arial"/>
      <family val="2"/>
    </font>
    <font>
      <sz val="24"/>
      <name val="Arial"/>
      <family val="2"/>
    </font>
    <font>
      <sz val="16"/>
      <color indexed="9"/>
      <name val="Arial"/>
      <family val="2"/>
    </font>
    <font>
      <sz val="16"/>
      <color indexed="10"/>
      <name val="Arial"/>
      <family val="2"/>
    </font>
    <font>
      <sz val="14"/>
      <color indexed="10"/>
      <name val="Arial"/>
      <family val="2"/>
    </font>
    <font>
      <b/>
      <sz val="16"/>
      <name val="Arial"/>
      <family val="2"/>
      <charset val="1"/>
    </font>
    <font>
      <sz val="28"/>
      <name val="Arial"/>
      <family val="2"/>
      <charset val="1"/>
    </font>
    <font>
      <b/>
      <sz val="16"/>
      <color indexed="10"/>
      <name val="Arial"/>
      <family val="2"/>
      <charset val="1"/>
    </font>
    <font>
      <sz val="8"/>
      <name val="Arial"/>
      <family val="2"/>
      <charset val="1"/>
    </font>
    <font>
      <sz val="16"/>
      <name val="Calibri"/>
      <family val="2"/>
      <charset val="1"/>
    </font>
    <font>
      <sz val="20"/>
      <name val="Calibri"/>
      <family val="2"/>
      <charset val="1"/>
    </font>
    <font>
      <sz val="14"/>
      <name val="Calibri"/>
      <family val="2"/>
      <charset val="1"/>
    </font>
    <font>
      <sz val="14"/>
      <color indexed="8"/>
      <name val="Calibri"/>
      <family val="2"/>
      <charset val="1"/>
    </font>
    <font>
      <sz val="5"/>
      <name val="Arial"/>
      <family val="2"/>
      <charset val="1"/>
    </font>
    <font>
      <b/>
      <sz val="24"/>
      <name val="Arial"/>
      <family val="2"/>
      <charset val="1"/>
    </font>
    <font>
      <b/>
      <sz val="12"/>
      <color indexed="12"/>
      <name val="Arial"/>
      <family val="2"/>
      <charset val="1"/>
    </font>
    <font>
      <b/>
      <sz val="10"/>
      <color indexed="10"/>
      <name val="Arial"/>
      <family val="2"/>
      <charset val="1"/>
    </font>
    <font>
      <sz val="16"/>
      <color indexed="8"/>
      <name val="Arial"/>
      <family val="2"/>
    </font>
    <font>
      <sz val="11"/>
      <color indexed="8"/>
      <name val="Arial"/>
      <family val="2"/>
    </font>
    <font>
      <b/>
      <sz val="16"/>
      <color indexed="9"/>
      <name val="Arial"/>
      <family val="2"/>
      <charset val="1"/>
    </font>
    <font>
      <sz val="10"/>
      <color indexed="16"/>
      <name val="Arial"/>
      <family val="2"/>
      <charset val="1"/>
    </font>
    <font>
      <sz val="10"/>
      <color indexed="9"/>
      <name val="Arial"/>
      <family val="2"/>
      <charset val="1"/>
    </font>
    <font>
      <sz val="14"/>
      <color indexed="10"/>
      <name val="Arial"/>
      <family val="2"/>
      <charset val="1"/>
    </font>
    <font>
      <b/>
      <sz val="16"/>
      <color indexed="9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b/>
      <sz val="20"/>
      <color indexed="10"/>
      <name val="Arial"/>
      <family val="2"/>
      <charset val="1"/>
    </font>
    <font>
      <sz val="8"/>
      <color indexed="10"/>
      <name val="Arial"/>
      <family val="2"/>
      <charset val="1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2"/>
      <color indexed="10"/>
      <name val="Arial"/>
      <family val="2"/>
    </font>
    <font>
      <sz val="11"/>
      <name val="Calibri"/>
      <family val="2"/>
      <charset val="1"/>
    </font>
    <font>
      <b/>
      <sz val="24"/>
      <name val="Arial"/>
      <family val="2"/>
    </font>
    <font>
      <b/>
      <sz val="14"/>
      <color indexed="60"/>
      <name val="Arial"/>
      <family val="2"/>
    </font>
    <font>
      <b/>
      <sz val="11"/>
      <color indexed="8"/>
      <name val="Arial"/>
      <family val="2"/>
    </font>
    <font>
      <sz val="24"/>
      <color rgb="FFFF0000"/>
      <name val="Arial"/>
      <family val="2"/>
      <charset val="1"/>
    </font>
    <font>
      <sz val="16"/>
      <color rgb="FFFF0000"/>
      <name val="Arial"/>
      <family val="2"/>
    </font>
    <font>
      <sz val="20"/>
      <color theme="0"/>
      <name val="Arial"/>
      <family val="2"/>
      <charset val="1"/>
    </font>
    <font>
      <sz val="20"/>
      <color rgb="FFFF0000"/>
      <name val="Arial"/>
      <family val="2"/>
    </font>
    <font>
      <sz val="10"/>
      <name val="Webdings"/>
      <family val="1"/>
      <charset val="2"/>
    </font>
    <font>
      <b/>
      <sz val="20"/>
      <color rgb="FFFF0000"/>
      <name val="Arial"/>
      <family val="2"/>
      <charset val="1"/>
    </font>
    <font>
      <sz val="26"/>
      <name val="Arial"/>
      <family val="2"/>
      <charset val="1"/>
    </font>
    <font>
      <sz val="14"/>
      <color indexed="9"/>
      <name val="Arial"/>
      <family val="2"/>
    </font>
    <font>
      <sz val="14"/>
      <color indexed="22"/>
      <name val="Arial"/>
      <family val="2"/>
    </font>
    <font>
      <b/>
      <sz val="20"/>
      <color rgb="FFFF0000"/>
      <name val="Arial Black"/>
      <family val="2"/>
    </font>
    <font>
      <b/>
      <sz val="20"/>
      <color rgb="FFFF0000"/>
      <name val="Arial"/>
      <family val="2"/>
    </font>
    <font>
      <b/>
      <sz val="12"/>
      <color indexed="10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sz val="16"/>
      <name val="Brush Script MT"/>
      <family val="4"/>
    </font>
    <font>
      <sz val="12"/>
      <color theme="1"/>
      <name val="Arial"/>
      <family val="2"/>
    </font>
    <font>
      <sz val="16"/>
      <color theme="0"/>
      <name val="Arial"/>
      <family val="2"/>
      <charset val="1"/>
    </font>
    <font>
      <sz val="20"/>
      <name val="Times New Roman"/>
      <family val="1"/>
    </font>
    <font>
      <sz val="18"/>
      <name val="Arial"/>
      <family val="2"/>
    </font>
    <font>
      <sz val="20"/>
      <color theme="0"/>
      <name val="Arial"/>
      <family val="2"/>
    </font>
    <font>
      <b/>
      <sz val="18"/>
      <color theme="0"/>
      <name val="Arial Black"/>
      <family val="2"/>
    </font>
    <font>
      <sz val="20"/>
      <name val="Arial Black"/>
      <family val="2"/>
    </font>
    <font>
      <sz val="18"/>
      <color theme="0"/>
      <name val="Arial Black"/>
      <family val="2"/>
    </font>
    <font>
      <sz val="20"/>
      <color indexed="10"/>
      <name val="Arial Black"/>
      <family val="2"/>
    </font>
    <font>
      <sz val="14"/>
      <color indexed="8"/>
      <name val="Arial"/>
      <family val="2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6"/>
      <name val="Arial Black"/>
      <family val="2"/>
      <charset val="1"/>
    </font>
    <font>
      <b/>
      <sz val="16"/>
      <color indexed="12"/>
      <name val="Arial"/>
      <family val="2"/>
      <charset val="1"/>
    </font>
    <font>
      <b/>
      <sz val="16"/>
      <color indexed="12"/>
      <name val="Arial"/>
      <family val="2"/>
    </font>
    <font>
      <sz val="16"/>
      <name val="Arial Black"/>
      <family val="2"/>
    </font>
    <font>
      <sz val="14"/>
      <name val="Webdings"/>
      <family val="1"/>
      <charset val="2"/>
    </font>
    <font>
      <sz val="16"/>
      <color indexed="22"/>
      <name val="Arial"/>
      <family val="2"/>
    </font>
    <font>
      <sz val="10"/>
      <color rgb="FFFF0000"/>
      <name val="Arial"/>
      <family val="2"/>
      <charset val="1"/>
    </font>
    <font>
      <sz val="16"/>
      <color indexed="8"/>
      <name val="Calibri"/>
      <family val="2"/>
      <charset val="1"/>
    </font>
    <font>
      <sz val="16"/>
      <color indexed="16"/>
      <name val="Arial"/>
      <family val="2"/>
    </font>
    <font>
      <sz val="22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22"/>
      <name val="Arial"/>
      <family val="2"/>
    </font>
    <font>
      <b/>
      <sz val="20"/>
      <name val="Arial Black"/>
      <family val="2"/>
    </font>
    <font>
      <b/>
      <sz val="16"/>
      <color theme="6" tint="-0.499984740745262"/>
      <name val="Arial"/>
      <family val="2"/>
    </font>
    <font>
      <b/>
      <sz val="20"/>
      <color theme="0"/>
      <name val="Arial"/>
      <family val="2"/>
    </font>
    <font>
      <b/>
      <sz val="18"/>
      <color theme="0"/>
      <name val="Arial"/>
      <family val="2"/>
    </font>
    <font>
      <b/>
      <sz val="16"/>
      <color rgb="FFFF000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indexed="52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27"/>
      </patternFill>
    </fill>
    <fill>
      <patternFill patternType="solid">
        <fgColor indexed="51"/>
        <bgColor indexed="52"/>
      </patternFill>
    </fill>
    <fill>
      <patternFill patternType="solid">
        <fgColor indexed="2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53"/>
        <bgColor indexed="10"/>
      </patternFill>
    </fill>
    <fill>
      <patternFill patternType="solid">
        <fgColor indexed="42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indexed="31"/>
        <bgColor indexed="9"/>
      </patternFill>
    </fill>
    <fill>
      <patternFill patternType="solid">
        <fgColor indexed="22"/>
        <bgColor indexed="44"/>
      </patternFill>
    </fill>
    <fill>
      <patternFill patternType="solid">
        <fgColor indexed="22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5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C000"/>
        <bgColor indexed="9"/>
      </patternFill>
    </fill>
    <fill>
      <patternFill patternType="solid">
        <fgColor theme="0" tint="-0.249977111117893"/>
        <bgColor indexed="3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1">
    <xf numFmtId="0" fontId="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2" fillId="0" borderId="0"/>
    <xf numFmtId="0" fontId="2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</cellStyleXfs>
  <cellXfs count="1184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1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2" fillId="0" borderId="0" xfId="0" applyFont="1"/>
    <xf numFmtId="0" fontId="16" fillId="0" borderId="0" xfId="0" applyFont="1"/>
    <xf numFmtId="0" fontId="4" fillId="0" borderId="2" xfId="0" applyFont="1" applyBorder="1"/>
    <xf numFmtId="0" fontId="0" fillId="0" borderId="3" xfId="0" applyBorder="1"/>
    <xf numFmtId="0" fontId="4" fillId="0" borderId="3" xfId="0" applyFont="1" applyBorder="1"/>
    <xf numFmtId="0" fontId="0" fillId="0" borderId="4" xfId="0" applyBorder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7" fillId="0" borderId="0" xfId="0" applyNumberFormat="1" applyFont="1"/>
    <xf numFmtId="0" fontId="1" fillId="4" borderId="5" xfId="0" applyFont="1" applyFill="1" applyBorder="1"/>
    <xf numFmtId="0" fontId="1" fillId="5" borderId="5" xfId="0" applyFont="1" applyFill="1" applyBorder="1"/>
    <xf numFmtId="0" fontId="9" fillId="4" borderId="6" xfId="0" applyFont="1" applyFill="1" applyBorder="1"/>
    <xf numFmtId="0" fontId="9" fillId="5" borderId="6" xfId="0" applyFont="1" applyFill="1" applyBorder="1"/>
    <xf numFmtId="0" fontId="1" fillId="0" borderId="5" xfId="0" applyFont="1" applyBorder="1"/>
    <xf numFmtId="0" fontId="1" fillId="0" borderId="7" xfId="0" applyFont="1" applyBorder="1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4" fillId="0" borderId="0" xfId="18" applyFont="1" applyAlignment="1">
      <alignment horizontal="center"/>
    </xf>
    <xf numFmtId="0" fontId="23" fillId="0" borderId="0" xfId="18"/>
    <xf numFmtId="0" fontId="25" fillId="0" borderId="0" xfId="18" applyFont="1"/>
    <xf numFmtId="166" fontId="30" fillId="0" borderId="0" xfId="18" applyNumberFormat="1" applyFont="1" applyAlignment="1">
      <alignment horizontal="left"/>
    </xf>
    <xf numFmtId="0" fontId="28" fillId="0" borderId="0" xfId="18" applyFont="1"/>
    <xf numFmtId="0" fontId="24" fillId="0" borderId="0" xfId="18" applyFont="1"/>
    <xf numFmtId="0" fontId="28" fillId="0" borderId="0" xfId="18" applyFont="1" applyAlignment="1">
      <alignment horizontal="center"/>
    </xf>
    <xf numFmtId="0" fontId="31" fillId="0" borderId="0" xfId="18" applyFont="1"/>
    <xf numFmtId="0" fontId="23" fillId="0" borderId="0" xfId="18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 textRotation="90"/>
    </xf>
    <xf numFmtId="0" fontId="10" fillId="0" borderId="0" xfId="0" applyFont="1" applyAlignment="1">
      <alignment horizontal="right"/>
    </xf>
    <xf numFmtId="0" fontId="11" fillId="0" borderId="0" xfId="0" applyFont="1"/>
    <xf numFmtId="0" fontId="36" fillId="0" borderId="0" xfId="0" applyFont="1" applyProtection="1">
      <protection locked="0"/>
    </xf>
    <xf numFmtId="164" fontId="36" fillId="0" borderId="0" xfId="0" applyNumberFormat="1" applyFont="1" applyProtection="1">
      <protection locked="0"/>
    </xf>
    <xf numFmtId="0" fontId="72" fillId="0" borderId="0" xfId="18" applyFont="1" applyAlignment="1">
      <alignment vertical="top" wrapText="1"/>
    </xf>
    <xf numFmtId="1" fontId="30" fillId="27" borderId="0" xfId="18" applyNumberFormat="1" applyFont="1" applyFill="1" applyAlignment="1">
      <alignment horizontal="center"/>
    </xf>
    <xf numFmtId="166" fontId="30" fillId="27" borderId="0" xfId="18" applyNumberFormat="1" applyFont="1" applyFill="1" applyAlignment="1">
      <alignment horizontal="left"/>
    </xf>
    <xf numFmtId="0" fontId="10" fillId="0" borderId="0" xfId="0" applyFont="1" applyAlignment="1">
      <alignment horizontal="center"/>
    </xf>
    <xf numFmtId="0" fontId="28" fillId="0" borderId="0" xfId="18" applyFont="1" applyProtection="1">
      <protection locked="0"/>
    </xf>
    <xf numFmtId="0" fontId="42" fillId="0" borderId="0" xfId="18" applyFont="1" applyProtection="1">
      <protection locked="0"/>
    </xf>
    <xf numFmtId="0" fontId="23" fillId="0" borderId="0" xfId="18" applyProtection="1">
      <protection locked="0"/>
    </xf>
    <xf numFmtId="14" fontId="28" fillId="0" borderId="0" xfId="18" applyNumberFormat="1" applyFont="1" applyAlignment="1" applyProtection="1">
      <alignment horizontal="center"/>
      <protection locked="0"/>
    </xf>
    <xf numFmtId="0" fontId="24" fillId="0" borderId="6" xfId="18" applyFont="1" applyBorder="1"/>
    <xf numFmtId="0" fontId="23" fillId="0" borderId="6" xfId="18" applyBorder="1"/>
    <xf numFmtId="0" fontId="24" fillId="0" borderId="0" xfId="18" applyFont="1" applyProtection="1">
      <protection locked="0"/>
    </xf>
    <xf numFmtId="0" fontId="31" fillId="0" borderId="0" xfId="18" applyFont="1" applyProtection="1">
      <protection locked="0"/>
    </xf>
    <xf numFmtId="0" fontId="41" fillId="6" borderId="0" xfId="18" applyFont="1" applyFill="1" applyAlignment="1" applyProtection="1">
      <alignment horizontal="center"/>
      <protection locked="0"/>
    </xf>
    <xf numFmtId="0" fontId="43" fillId="0" borderId="6" xfId="18" applyFont="1" applyBorder="1" applyAlignment="1">
      <alignment horizontal="center"/>
    </xf>
    <xf numFmtId="0" fontId="24" fillId="0" borderId="6" xfId="18" applyFont="1" applyBorder="1" applyAlignment="1">
      <alignment horizontal="center"/>
    </xf>
    <xf numFmtId="164" fontId="41" fillId="0" borderId="0" xfId="18" applyNumberFormat="1" applyFont="1"/>
    <xf numFmtId="164" fontId="41" fillId="0" borderId="0" xfId="18" applyNumberFormat="1" applyFont="1" applyProtection="1">
      <protection locked="0"/>
    </xf>
    <xf numFmtId="0" fontId="23" fillId="9" borderId="6" xfId="18" applyFill="1" applyBorder="1"/>
    <xf numFmtId="0" fontId="31" fillId="9" borderId="0" xfId="18" applyFont="1" applyFill="1"/>
    <xf numFmtId="0" fontId="23" fillId="9" borderId="0" xfId="18" applyFill="1"/>
    <xf numFmtId="0" fontId="23" fillId="10" borderId="6" xfId="18" applyFill="1" applyBorder="1" applyAlignment="1">
      <alignment horizontal="center"/>
    </xf>
    <xf numFmtId="0" fontId="23" fillId="0" borderId="6" xfId="18" applyBorder="1" applyAlignment="1">
      <alignment horizontal="center"/>
    </xf>
    <xf numFmtId="0" fontId="44" fillId="0" borderId="0" xfId="18" applyFont="1" applyProtection="1">
      <protection locked="0"/>
    </xf>
    <xf numFmtId="0" fontId="45" fillId="0" borderId="0" xfId="18" applyFont="1"/>
    <xf numFmtId="0" fontId="47" fillId="0" borderId="16" xfId="18" applyFont="1" applyBorder="1" applyAlignment="1">
      <alignment horizontal="center"/>
    </xf>
    <xf numFmtId="0" fontId="48" fillId="0" borderId="17" xfId="18" applyFont="1" applyBorder="1" applyAlignment="1">
      <alignment horizontal="center"/>
    </xf>
    <xf numFmtId="0" fontId="47" fillId="7" borderId="16" xfId="18" applyFont="1" applyFill="1" applyBorder="1" applyAlignment="1">
      <alignment horizontal="center"/>
    </xf>
    <xf numFmtId="0" fontId="48" fillId="7" borderId="17" xfId="18" applyFont="1" applyFill="1" applyBorder="1" applyAlignment="1">
      <alignment horizontal="center"/>
    </xf>
    <xf numFmtId="0" fontId="47" fillId="0" borderId="18" xfId="18" applyFont="1" applyBorder="1" applyAlignment="1">
      <alignment horizontal="center"/>
    </xf>
    <xf numFmtId="0" fontId="48" fillId="0" borderId="19" xfId="18" applyFont="1" applyBorder="1" applyAlignment="1">
      <alignment horizontal="center"/>
    </xf>
    <xf numFmtId="0" fontId="47" fillId="11" borderId="18" xfId="18" applyFont="1" applyFill="1" applyBorder="1" applyAlignment="1">
      <alignment horizontal="center"/>
    </xf>
    <xf numFmtId="0" fontId="48" fillId="11" borderId="19" xfId="18" applyFont="1" applyFill="1" applyBorder="1" applyAlignment="1">
      <alignment horizontal="center"/>
    </xf>
    <xf numFmtId="0" fontId="47" fillId="7" borderId="18" xfId="18" applyFont="1" applyFill="1" applyBorder="1" applyAlignment="1">
      <alignment horizontal="center"/>
    </xf>
    <xf numFmtId="0" fontId="48" fillId="7" borderId="19" xfId="18" applyFont="1" applyFill="1" applyBorder="1" applyAlignment="1">
      <alignment horizontal="center"/>
    </xf>
    <xf numFmtId="0" fontId="49" fillId="0" borderId="0" xfId="18" applyFont="1" applyProtection="1">
      <protection locked="0"/>
    </xf>
    <xf numFmtId="0" fontId="49" fillId="0" borderId="0" xfId="18" applyFont="1"/>
    <xf numFmtId="0" fontId="47" fillId="7" borderId="20" xfId="18" applyFont="1" applyFill="1" applyBorder="1" applyAlignment="1">
      <alignment horizontal="center"/>
    </xf>
    <xf numFmtId="0" fontId="48" fillId="7" borderId="21" xfId="18" applyFont="1" applyFill="1" applyBorder="1" applyAlignment="1">
      <alignment horizontal="center"/>
    </xf>
    <xf numFmtId="0" fontId="47" fillId="11" borderId="20" xfId="18" applyFont="1" applyFill="1" applyBorder="1" applyAlignment="1">
      <alignment horizontal="center"/>
    </xf>
    <xf numFmtId="0" fontId="48" fillId="11" borderId="21" xfId="18" applyFont="1" applyFill="1" applyBorder="1" applyAlignment="1">
      <alignment horizontal="center"/>
    </xf>
    <xf numFmtId="164" fontId="31" fillId="0" borderId="0" xfId="18" applyNumberFormat="1" applyFont="1" applyProtection="1">
      <protection locked="0"/>
    </xf>
    <xf numFmtId="0" fontId="45" fillId="12" borderId="6" xfId="18" applyFont="1" applyFill="1" applyBorder="1"/>
    <xf numFmtId="0" fontId="23" fillId="12" borderId="6" xfId="18" applyFill="1" applyBorder="1"/>
    <xf numFmtId="0" fontId="23" fillId="12" borderId="0" xfId="18" applyFill="1"/>
    <xf numFmtId="0" fontId="23" fillId="0" borderId="0" xfId="18" applyAlignment="1" applyProtection="1">
      <alignment horizontal="center"/>
      <protection locked="0"/>
    </xf>
    <xf numFmtId="0" fontId="25" fillId="0" borderId="0" xfId="18" applyFont="1" applyProtection="1">
      <protection locked="0"/>
    </xf>
    <xf numFmtId="0" fontId="24" fillId="0" borderId="16" xfId="18" applyFont="1" applyBorder="1" applyProtection="1">
      <protection locked="0"/>
    </xf>
    <xf numFmtId="0" fontId="24" fillId="0" borderId="17" xfId="18" applyFont="1" applyBorder="1" applyProtection="1">
      <protection locked="0"/>
    </xf>
    <xf numFmtId="0" fontId="24" fillId="13" borderId="16" xfId="18" applyFont="1" applyFill="1" applyBorder="1"/>
    <xf numFmtId="0" fontId="24" fillId="13" borderId="17" xfId="18" applyFont="1" applyFill="1" applyBorder="1"/>
    <xf numFmtId="164" fontId="24" fillId="0" borderId="0" xfId="18" applyNumberFormat="1" applyFont="1" applyProtection="1">
      <protection locked="0"/>
    </xf>
    <xf numFmtId="0" fontId="24" fillId="0" borderId="18" xfId="18" applyFont="1" applyBorder="1" applyProtection="1">
      <protection locked="0"/>
    </xf>
    <xf numFmtId="0" fontId="24" fillId="0" borderId="19" xfId="18" applyFont="1" applyBorder="1" applyProtection="1">
      <protection locked="0"/>
    </xf>
    <xf numFmtId="0" fontId="24" fillId="14" borderId="18" xfId="18" applyFont="1" applyFill="1" applyBorder="1"/>
    <xf numFmtId="0" fontId="24" fillId="14" borderId="19" xfId="18" applyFont="1" applyFill="1" applyBorder="1"/>
    <xf numFmtId="0" fontId="24" fillId="13" borderId="18" xfId="18" applyFont="1" applyFill="1" applyBorder="1"/>
    <xf numFmtId="0" fontId="24" fillId="13" borderId="19" xfId="18" applyFont="1" applyFill="1" applyBorder="1"/>
    <xf numFmtId="164" fontId="50" fillId="0" borderId="0" xfId="18" applyNumberFormat="1" applyFont="1" applyProtection="1">
      <protection locked="0"/>
    </xf>
    <xf numFmtId="0" fontId="24" fillId="13" borderId="20" xfId="18" applyFont="1" applyFill="1" applyBorder="1"/>
    <xf numFmtId="0" fontId="24" fillId="13" borderId="21" xfId="18" applyFont="1" applyFill="1" applyBorder="1"/>
    <xf numFmtId="0" fontId="24" fillId="14" borderId="20" xfId="18" applyFont="1" applyFill="1" applyBorder="1"/>
    <xf numFmtId="0" fontId="24" fillId="14" borderId="21" xfId="18" applyFont="1" applyFill="1" applyBorder="1"/>
    <xf numFmtId="0" fontId="41" fillId="0" borderId="0" xfId="18" applyFont="1" applyAlignment="1" applyProtection="1">
      <alignment horizontal="center"/>
      <protection locked="0"/>
    </xf>
    <xf numFmtId="0" fontId="51" fillId="0" borderId="0" xfId="18" applyFont="1"/>
    <xf numFmtId="0" fontId="35" fillId="0" borderId="0" xfId="18" applyFont="1"/>
    <xf numFmtId="0" fontId="43" fillId="0" borderId="0" xfId="18" applyFont="1" applyAlignment="1">
      <alignment horizontal="center"/>
    </xf>
    <xf numFmtId="0" fontId="24" fillId="0" borderId="0" xfId="18" applyFont="1" applyAlignment="1" applyProtection="1">
      <alignment horizontal="left"/>
      <protection locked="0"/>
    </xf>
    <xf numFmtId="167" fontId="41" fillId="0" borderId="0" xfId="18" applyNumberFormat="1" applyFont="1" applyProtection="1">
      <protection locked="0"/>
    </xf>
    <xf numFmtId="0" fontId="52" fillId="0" borderId="0" xfId="18" applyFont="1" applyAlignment="1">
      <alignment horizontal="center"/>
    </xf>
    <xf numFmtId="0" fontId="24" fillId="0" borderId="0" xfId="18" applyFont="1" applyAlignment="1" applyProtection="1">
      <alignment horizontal="center"/>
      <protection locked="0"/>
    </xf>
    <xf numFmtId="0" fontId="24" fillId="0" borderId="16" xfId="18" applyFont="1" applyBorder="1"/>
    <xf numFmtId="0" fontId="24" fillId="0" borderId="17" xfId="18" applyFont="1" applyBorder="1"/>
    <xf numFmtId="0" fontId="24" fillId="0" borderId="18" xfId="18" applyFont="1" applyBorder="1"/>
    <xf numFmtId="0" fontId="24" fillId="0" borderId="19" xfId="18" applyFont="1" applyBorder="1"/>
    <xf numFmtId="0" fontId="4" fillId="0" borderId="0" xfId="19" applyFont="1" applyProtection="1">
      <protection locked="0"/>
    </xf>
    <xf numFmtId="0" fontId="13" fillId="0" borderId="0" xfId="19" applyFont="1" applyProtection="1">
      <protection locked="0"/>
    </xf>
    <xf numFmtId="0" fontId="4" fillId="0" borderId="0" xfId="19" applyFont="1" applyAlignment="1" applyProtection="1">
      <alignment horizontal="center"/>
      <protection locked="0"/>
    </xf>
    <xf numFmtId="0" fontId="22" fillId="0" borderId="0" xfId="19" applyProtection="1">
      <protection locked="0"/>
    </xf>
    <xf numFmtId="0" fontId="4" fillId="0" borderId="6" xfId="19" applyFont="1" applyBorder="1"/>
    <xf numFmtId="0" fontId="22" fillId="0" borderId="6" xfId="19" applyBorder="1"/>
    <xf numFmtId="0" fontId="22" fillId="0" borderId="0" xfId="19"/>
    <xf numFmtId="0" fontId="3" fillId="0" borderId="0" xfId="19" applyFont="1" applyAlignment="1">
      <alignment horizontal="center"/>
    </xf>
    <xf numFmtId="0" fontId="3" fillId="0" borderId="0" xfId="19" applyFont="1"/>
    <xf numFmtId="0" fontId="3" fillId="0" borderId="0" xfId="19" applyFont="1" applyProtection="1">
      <protection locked="0"/>
    </xf>
    <xf numFmtId="0" fontId="53" fillId="0" borderId="16" xfId="19" applyFont="1" applyBorder="1" applyAlignment="1" applyProtection="1">
      <alignment horizontal="center"/>
      <protection locked="0"/>
    </xf>
    <xf numFmtId="0" fontId="4" fillId="0" borderId="17" xfId="19" applyFont="1" applyBorder="1" applyAlignment="1" applyProtection="1">
      <alignment horizontal="center"/>
      <protection locked="0"/>
    </xf>
    <xf numFmtId="0" fontId="53" fillId="0" borderId="22" xfId="19" applyFont="1" applyBorder="1" applyAlignment="1" applyProtection="1">
      <alignment horizontal="center"/>
      <protection locked="0"/>
    </xf>
    <xf numFmtId="0" fontId="4" fillId="0" borderId="22" xfId="19" applyFont="1" applyBorder="1" applyAlignment="1" applyProtection="1">
      <alignment horizontal="center"/>
      <protection locked="0"/>
    </xf>
    <xf numFmtId="0" fontId="53" fillId="13" borderId="22" xfId="19" applyFont="1" applyFill="1" applyBorder="1" applyAlignment="1">
      <alignment horizontal="center"/>
    </xf>
    <xf numFmtId="0" fontId="4" fillId="13" borderId="17" xfId="19" applyFont="1" applyFill="1" applyBorder="1" applyAlignment="1">
      <alignment horizontal="center"/>
    </xf>
    <xf numFmtId="0" fontId="9" fillId="0" borderId="0" xfId="19" applyFont="1"/>
    <xf numFmtId="0" fontId="5" fillId="0" borderId="23" xfId="19" applyFont="1" applyBorder="1" applyAlignment="1">
      <alignment horizontal="center"/>
    </xf>
    <xf numFmtId="0" fontId="4" fillId="0" borderId="24" xfId="19" applyFont="1" applyBorder="1" applyAlignment="1">
      <alignment horizontal="center"/>
    </xf>
    <xf numFmtId="0" fontId="10" fillId="0" borderId="0" xfId="19" applyFont="1"/>
    <xf numFmtId="164" fontId="7" fillId="0" borderId="0" xfId="19" applyNumberFormat="1" applyFont="1"/>
    <xf numFmtId="0" fontId="4" fillId="0" borderId="0" xfId="19" applyFont="1" applyAlignment="1">
      <alignment horizontal="center"/>
    </xf>
    <xf numFmtId="0" fontId="7" fillId="0" borderId="0" xfId="19" applyFont="1" applyProtection="1">
      <protection locked="0"/>
    </xf>
    <xf numFmtId="164" fontId="4" fillId="0" borderId="0" xfId="19" applyNumberFormat="1" applyFont="1" applyProtection="1">
      <protection locked="0"/>
    </xf>
    <xf numFmtId="0" fontId="53" fillId="0" borderId="18" xfId="19" applyFont="1" applyBorder="1" applyAlignment="1" applyProtection="1">
      <alignment horizontal="center"/>
      <protection locked="0"/>
    </xf>
    <xf numFmtId="0" fontId="4" fillId="0" borderId="19" xfId="19" applyFont="1" applyBorder="1" applyAlignment="1" applyProtection="1">
      <alignment horizontal="center"/>
      <protection locked="0"/>
    </xf>
    <xf numFmtId="0" fontId="53" fillId="0" borderId="0" xfId="19" applyFont="1" applyAlignment="1" applyProtection="1">
      <alignment horizontal="center"/>
      <protection locked="0"/>
    </xf>
    <xf numFmtId="0" fontId="53" fillId="8" borderId="18" xfId="19" applyFont="1" applyFill="1" applyBorder="1" applyAlignment="1">
      <alignment horizontal="center"/>
    </xf>
    <xf numFmtId="0" fontId="4" fillId="8" borderId="19" xfId="19" applyFont="1" applyFill="1" applyBorder="1" applyAlignment="1">
      <alignment horizontal="center"/>
    </xf>
    <xf numFmtId="0" fontId="53" fillId="13" borderId="0" xfId="19" applyFont="1" applyFill="1" applyAlignment="1">
      <alignment horizontal="center"/>
    </xf>
    <xf numFmtId="0" fontId="4" fillId="13" borderId="19" xfId="19" applyFont="1" applyFill="1" applyBorder="1" applyAlignment="1">
      <alignment horizontal="center"/>
    </xf>
    <xf numFmtId="0" fontId="4" fillId="8" borderId="0" xfId="19" applyFont="1" applyFill="1" applyAlignment="1">
      <alignment horizontal="center"/>
    </xf>
    <xf numFmtId="0" fontId="4" fillId="13" borderId="0" xfId="19" applyFont="1" applyFill="1" applyAlignment="1">
      <alignment horizontal="center"/>
    </xf>
    <xf numFmtId="0" fontId="53" fillId="8" borderId="0" xfId="19" applyFont="1" applyFill="1" applyAlignment="1">
      <alignment horizontal="center"/>
    </xf>
    <xf numFmtId="0" fontId="53" fillId="3" borderId="0" xfId="19" applyFont="1" applyFill="1" applyAlignment="1">
      <alignment horizontal="center"/>
    </xf>
    <xf numFmtId="0" fontId="4" fillId="3" borderId="19" xfId="19" applyFont="1" applyFill="1" applyBorder="1" applyAlignment="1">
      <alignment horizontal="center"/>
    </xf>
    <xf numFmtId="0" fontId="53" fillId="13" borderId="18" xfId="19" applyFont="1" applyFill="1" applyBorder="1" applyAlignment="1">
      <alignment horizontal="center"/>
    </xf>
    <xf numFmtId="0" fontId="8" fillId="0" borderId="0" xfId="19" applyFont="1"/>
    <xf numFmtId="0" fontId="53" fillId="8" borderId="20" xfId="19" applyFont="1" applyFill="1" applyBorder="1" applyAlignment="1">
      <alignment horizontal="center"/>
    </xf>
    <xf numFmtId="0" fontId="4" fillId="8" borderId="21" xfId="19" applyFont="1" applyFill="1" applyBorder="1" applyAlignment="1">
      <alignment horizontal="center"/>
    </xf>
    <xf numFmtId="0" fontId="53" fillId="13" borderId="1" xfId="19" applyFont="1" applyFill="1" applyBorder="1" applyAlignment="1">
      <alignment horizontal="center"/>
    </xf>
    <xf numFmtId="0" fontId="4" fillId="13" borderId="1" xfId="19" applyFont="1" applyFill="1" applyBorder="1" applyAlignment="1">
      <alignment horizontal="center"/>
    </xf>
    <xf numFmtId="0" fontId="4" fillId="8" borderId="1" xfId="19" applyFont="1" applyFill="1" applyBorder="1" applyAlignment="1">
      <alignment horizontal="center"/>
    </xf>
    <xf numFmtId="0" fontId="53" fillId="8" borderId="1" xfId="19" applyFont="1" applyFill="1" applyBorder="1" applyAlignment="1">
      <alignment horizontal="center"/>
    </xf>
    <xf numFmtId="0" fontId="4" fillId="0" borderId="0" xfId="19" applyFont="1"/>
    <xf numFmtId="0" fontId="4" fillId="15" borderId="6" xfId="19" applyFont="1" applyFill="1" applyBorder="1"/>
    <xf numFmtId="0" fontId="9" fillId="15" borderId="25" xfId="19" applyFont="1" applyFill="1" applyBorder="1"/>
    <xf numFmtId="0" fontId="9" fillId="16" borderId="25" xfId="19" applyFont="1" applyFill="1" applyBorder="1"/>
    <xf numFmtId="0" fontId="22" fillId="0" borderId="26" xfId="19" applyBorder="1"/>
    <xf numFmtId="0" fontId="10" fillId="0" borderId="0" xfId="19" applyFont="1" applyProtection="1">
      <protection locked="0"/>
    </xf>
    <xf numFmtId="0" fontId="10" fillId="0" borderId="0" xfId="19" applyFont="1" applyAlignment="1" applyProtection="1">
      <alignment horizontal="center"/>
      <protection locked="0"/>
    </xf>
    <xf numFmtId="0" fontId="42" fillId="0" borderId="0" xfId="18" applyFont="1"/>
    <xf numFmtId="14" fontId="28" fillId="0" borderId="0" xfId="18" applyNumberFormat="1" applyFont="1" applyAlignment="1">
      <alignment horizontal="center"/>
    </xf>
    <xf numFmtId="0" fontId="41" fillId="6" borderId="0" xfId="18" applyFont="1" applyFill="1" applyAlignment="1">
      <alignment horizontal="center"/>
    </xf>
    <xf numFmtId="0" fontId="43" fillId="0" borderId="23" xfId="18" applyFont="1" applyBorder="1" applyAlignment="1">
      <alignment horizontal="center"/>
    </xf>
    <xf numFmtId="0" fontId="24" fillId="0" borderId="24" xfId="18" applyFont="1" applyBorder="1" applyAlignment="1">
      <alignment horizontal="center"/>
    </xf>
    <xf numFmtId="0" fontId="43" fillId="0" borderId="33" xfId="18" applyFont="1" applyBorder="1" applyAlignment="1">
      <alignment horizontal="center"/>
    </xf>
    <xf numFmtId="0" fontId="24" fillId="0" borderId="34" xfId="18" applyFont="1" applyBorder="1" applyAlignment="1">
      <alignment horizontal="center"/>
    </xf>
    <xf numFmtId="0" fontId="24" fillId="0" borderId="39" xfId="18" applyFont="1" applyBorder="1" applyAlignment="1">
      <alignment horizontal="center"/>
    </xf>
    <xf numFmtId="0" fontId="23" fillId="15" borderId="26" xfId="18" applyFill="1" applyBorder="1"/>
    <xf numFmtId="0" fontId="23" fillId="15" borderId="40" xfId="18" applyFill="1" applyBorder="1"/>
    <xf numFmtId="0" fontId="31" fillId="15" borderId="0" xfId="18" applyFont="1" applyFill="1"/>
    <xf numFmtId="0" fontId="23" fillId="15" borderId="0" xfId="18" applyFill="1"/>
    <xf numFmtId="0" fontId="24" fillId="0" borderId="0" xfId="18" applyFont="1" applyAlignment="1" applyProtection="1">
      <alignment horizontal="center" vertical="center"/>
      <protection locked="0"/>
    </xf>
    <xf numFmtId="0" fontId="24" fillId="18" borderId="0" xfId="18" applyFont="1" applyFill="1" applyProtection="1">
      <protection locked="0"/>
    </xf>
    <xf numFmtId="0" fontId="24" fillId="17" borderId="0" xfId="18" applyFont="1" applyFill="1" applyProtection="1">
      <protection locked="0"/>
    </xf>
    <xf numFmtId="0" fontId="4" fillId="0" borderId="6" xfId="19" applyFont="1" applyBorder="1" applyProtection="1">
      <protection locked="0"/>
    </xf>
    <xf numFmtId="0" fontId="22" fillId="0" borderId="6" xfId="19" applyBorder="1" applyProtection="1">
      <protection locked="0"/>
    </xf>
    <xf numFmtId="0" fontId="3" fillId="0" borderId="0" xfId="19" applyFont="1" applyAlignment="1" applyProtection="1">
      <alignment horizontal="center"/>
      <protection locked="0"/>
    </xf>
    <xf numFmtId="0" fontId="4" fillId="0" borderId="16" xfId="19" applyFont="1" applyBorder="1" applyProtection="1">
      <protection locked="0"/>
    </xf>
    <xf numFmtId="0" fontId="4" fillId="0" borderId="17" xfId="19" applyFont="1" applyBorder="1" applyProtection="1">
      <protection locked="0"/>
    </xf>
    <xf numFmtId="0" fontId="4" fillId="0" borderId="22" xfId="19" applyFont="1" applyBorder="1" applyProtection="1">
      <protection locked="0"/>
    </xf>
    <xf numFmtId="0" fontId="4" fillId="13" borderId="22" xfId="19" applyFont="1" applyFill="1" applyBorder="1"/>
    <xf numFmtId="0" fontId="4" fillId="13" borderId="17" xfId="19" applyFont="1" applyFill="1" applyBorder="1"/>
    <xf numFmtId="0" fontId="9" fillId="0" borderId="0" xfId="19" applyFont="1" applyProtection="1">
      <protection locked="0"/>
    </xf>
    <xf numFmtId="0" fontId="4" fillId="0" borderId="18" xfId="19" applyFont="1" applyBorder="1" applyProtection="1">
      <protection locked="0"/>
    </xf>
    <xf numFmtId="0" fontId="4" fillId="0" borderId="19" xfId="19" applyFont="1" applyBorder="1" applyProtection="1">
      <protection locked="0"/>
    </xf>
    <xf numFmtId="0" fontId="4" fillId="8" borderId="18" xfId="19" applyFont="1" applyFill="1" applyBorder="1"/>
    <xf numFmtId="0" fontId="4" fillId="8" borderId="19" xfId="19" applyFont="1" applyFill="1" applyBorder="1"/>
    <xf numFmtId="0" fontId="4" fillId="13" borderId="0" xfId="19" applyFont="1" applyFill="1"/>
    <xf numFmtId="0" fontId="4" fillId="13" borderId="19" xfId="19" applyFont="1" applyFill="1" applyBorder="1"/>
    <xf numFmtId="0" fontId="4" fillId="13" borderId="18" xfId="19" applyFont="1" applyFill="1" applyBorder="1"/>
    <xf numFmtId="0" fontId="4" fillId="8" borderId="0" xfId="19" applyFont="1" applyFill="1"/>
    <xf numFmtId="0" fontId="8" fillId="0" borderId="0" xfId="19" applyFont="1" applyProtection="1">
      <protection locked="0"/>
    </xf>
    <xf numFmtId="0" fontId="4" fillId="8" borderId="20" xfId="19" applyFont="1" applyFill="1" applyBorder="1"/>
    <xf numFmtId="0" fontId="4" fillId="8" borderId="21" xfId="19" applyFont="1" applyFill="1" applyBorder="1"/>
    <xf numFmtId="0" fontId="4" fillId="13" borderId="20" xfId="19" applyFont="1" applyFill="1" applyBorder="1"/>
    <xf numFmtId="0" fontId="4" fillId="13" borderId="21" xfId="19" applyFont="1" applyFill="1" applyBorder="1"/>
    <xf numFmtId="0" fontId="4" fillId="8" borderId="1" xfId="19" applyFont="1" applyFill="1" applyBorder="1"/>
    <xf numFmtId="0" fontId="4" fillId="0" borderId="16" xfId="19" applyFont="1" applyBorder="1" applyAlignment="1">
      <alignment horizontal="center"/>
    </xf>
    <xf numFmtId="0" fontId="4" fillId="0" borderId="17" xfId="19" applyFont="1" applyBorder="1" applyAlignment="1">
      <alignment horizontal="center"/>
    </xf>
    <xf numFmtId="0" fontId="4" fillId="0" borderId="22" xfId="19" applyFont="1" applyBorder="1" applyAlignment="1">
      <alignment horizontal="center"/>
    </xf>
    <xf numFmtId="0" fontId="4" fillId="13" borderId="22" xfId="19" applyFont="1" applyFill="1" applyBorder="1" applyAlignment="1">
      <alignment horizontal="center"/>
    </xf>
    <xf numFmtId="0" fontId="4" fillId="0" borderId="18" xfId="19" applyFont="1" applyBorder="1" applyAlignment="1">
      <alignment horizontal="center"/>
    </xf>
    <xf numFmtId="0" fontId="4" fillId="0" borderId="19" xfId="19" applyFont="1" applyBorder="1" applyAlignment="1">
      <alignment horizontal="center"/>
    </xf>
    <xf numFmtId="0" fontId="4" fillId="8" borderId="18" xfId="19" applyFont="1" applyFill="1" applyBorder="1" applyAlignment="1">
      <alignment horizontal="center"/>
    </xf>
    <xf numFmtId="0" fontId="4" fillId="13" borderId="18" xfId="19" applyFont="1" applyFill="1" applyBorder="1" applyAlignment="1">
      <alignment horizontal="center"/>
    </xf>
    <xf numFmtId="0" fontId="4" fillId="8" borderId="20" xfId="19" applyFont="1" applyFill="1" applyBorder="1" applyAlignment="1">
      <alignment horizontal="center"/>
    </xf>
    <xf numFmtId="0" fontId="4" fillId="13" borderId="20" xfId="19" applyFont="1" applyFill="1" applyBorder="1" applyAlignment="1">
      <alignment horizontal="center"/>
    </xf>
    <xf numFmtId="0" fontId="4" fillId="13" borderId="21" xfId="19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0" xfId="0" applyFont="1"/>
    <xf numFmtId="0" fontId="9" fillId="0" borderId="0" xfId="0" applyFont="1" applyProtection="1">
      <protection locked="0"/>
    </xf>
    <xf numFmtId="0" fontId="9" fillId="28" borderId="6" xfId="0" applyFont="1" applyFill="1" applyBorder="1"/>
    <xf numFmtId="0" fontId="9" fillId="0" borderId="6" xfId="0" applyFont="1" applyBorder="1"/>
    <xf numFmtId="0" fontId="4" fillId="0" borderId="26" xfId="19" applyFont="1" applyBorder="1"/>
    <xf numFmtId="0" fontId="22" fillId="0" borderId="40" xfId="19" applyBorder="1"/>
    <xf numFmtId="0" fontId="4" fillId="28" borderId="6" xfId="19" applyFont="1" applyFill="1" applyBorder="1"/>
    <xf numFmtId="0" fontId="4" fillId="0" borderId="0" xfId="19" applyFont="1" applyAlignment="1" applyProtection="1">
      <alignment horizontal="right"/>
      <protection locked="0"/>
    </xf>
    <xf numFmtId="0" fontId="22" fillId="0" borderId="0" xfId="0" applyFont="1"/>
    <xf numFmtId="0" fontId="3" fillId="28" borderId="0" xfId="0" applyFont="1" applyFill="1"/>
    <xf numFmtId="0" fontId="4" fillId="29" borderId="0" xfId="0" applyFont="1" applyFill="1"/>
    <xf numFmtId="0" fontId="4" fillId="30" borderId="0" xfId="0" applyFont="1" applyFill="1"/>
    <xf numFmtId="0" fontId="3" fillId="25" borderId="0" xfId="19" applyFont="1" applyFill="1" applyAlignment="1">
      <alignment horizontal="center"/>
    </xf>
    <xf numFmtId="0" fontId="29" fillId="0" borderId="0" xfId="18" applyFont="1" applyProtection="1">
      <protection locked="0"/>
    </xf>
    <xf numFmtId="0" fontId="41" fillId="0" borderId="0" xfId="18" applyFont="1" applyProtection="1">
      <protection locked="0"/>
    </xf>
    <xf numFmtId="0" fontId="55" fillId="0" borderId="0" xfId="18" applyFont="1" applyProtection="1">
      <protection locked="0"/>
    </xf>
    <xf numFmtId="167" fontId="55" fillId="0" borderId="0" xfId="18" applyNumberFormat="1" applyFont="1" applyProtection="1">
      <protection locked="0"/>
    </xf>
    <xf numFmtId="0" fontId="31" fillId="0" borderId="0" xfId="18" applyFont="1" applyAlignment="1" applyProtection="1">
      <alignment horizontal="right"/>
      <protection locked="0"/>
    </xf>
    <xf numFmtId="0" fontId="56" fillId="0" borderId="0" xfId="18" applyFont="1" applyProtection="1">
      <protection locked="0"/>
    </xf>
    <xf numFmtId="0" fontId="23" fillId="0" borderId="0" xfId="18" applyAlignment="1" applyProtection="1">
      <alignment horizontal="right"/>
      <protection locked="0"/>
    </xf>
    <xf numFmtId="166" fontId="29" fillId="0" borderId="0" xfId="18" applyNumberFormat="1" applyFont="1" applyProtection="1">
      <protection locked="0"/>
    </xf>
    <xf numFmtId="20" fontId="58" fillId="0" borderId="0" xfId="18" applyNumberFormat="1" applyFont="1" applyProtection="1">
      <protection locked="0"/>
    </xf>
    <xf numFmtId="168" fontId="58" fillId="0" borderId="0" xfId="18" applyNumberFormat="1" applyFont="1" applyProtection="1">
      <protection locked="0"/>
    </xf>
    <xf numFmtId="0" fontId="14" fillId="0" borderId="0" xfId="19" applyFont="1"/>
    <xf numFmtId="0" fontId="15" fillId="0" borderId="0" xfId="19" applyFont="1" applyAlignment="1">
      <alignment horizontal="center"/>
    </xf>
    <xf numFmtId="169" fontId="22" fillId="0" borderId="0" xfId="19" applyNumberFormat="1"/>
    <xf numFmtId="169" fontId="4" fillId="0" borderId="0" xfId="19" applyNumberFormat="1" applyFont="1"/>
    <xf numFmtId="0" fontId="2" fillId="0" borderId="0" xfId="19" applyFont="1"/>
    <xf numFmtId="169" fontId="2" fillId="0" borderId="0" xfId="19" applyNumberFormat="1" applyFont="1"/>
    <xf numFmtId="0" fontId="38" fillId="0" borderId="0" xfId="19" applyFont="1"/>
    <xf numFmtId="0" fontId="7" fillId="0" borderId="0" xfId="19" applyFont="1"/>
    <xf numFmtId="0" fontId="59" fillId="0" borderId="0" xfId="19" applyFont="1"/>
    <xf numFmtId="169" fontId="7" fillId="0" borderId="0" xfId="19" applyNumberFormat="1" applyFont="1"/>
    <xf numFmtId="169" fontId="10" fillId="0" borderId="0" xfId="19" applyNumberFormat="1" applyFont="1"/>
    <xf numFmtId="0" fontId="28" fillId="0" borderId="0" xfId="18" applyFont="1" applyAlignment="1" applyProtection="1">
      <alignment horizontal="right"/>
      <protection locked="0"/>
    </xf>
    <xf numFmtId="0" fontId="63" fillId="0" borderId="0" xfId="18" applyFont="1" applyProtection="1">
      <protection locked="0"/>
    </xf>
    <xf numFmtId="0" fontId="57" fillId="0" borderId="0" xfId="18" applyFont="1" applyProtection="1">
      <protection locked="0"/>
    </xf>
    <xf numFmtId="0" fontId="13" fillId="0" borderId="0" xfId="19" applyFont="1"/>
    <xf numFmtId="169" fontId="14" fillId="0" borderId="0" xfId="19" applyNumberFormat="1" applyFont="1"/>
    <xf numFmtId="0" fontId="73" fillId="32" borderId="0" xfId="18" applyFont="1" applyFill="1"/>
    <xf numFmtId="0" fontId="27" fillId="0" borderId="0" xfId="20" applyFont="1" applyAlignment="1">
      <alignment horizontal="right"/>
    </xf>
    <xf numFmtId="0" fontId="73" fillId="25" borderId="0" xfId="18" applyFont="1" applyFill="1" applyAlignment="1">
      <alignment horizontal="center" wrapText="1"/>
    </xf>
    <xf numFmtId="0" fontId="42" fillId="0" borderId="0" xfId="18" applyFont="1" applyAlignment="1">
      <alignment horizontal="center"/>
    </xf>
    <xf numFmtId="0" fontId="31" fillId="0" borderId="0" xfId="18" applyFont="1" applyAlignment="1">
      <alignment horizontal="center"/>
    </xf>
    <xf numFmtId="0" fontId="49" fillId="0" borderId="0" xfId="18" applyFont="1" applyAlignment="1" applyProtection="1">
      <alignment horizontal="center"/>
      <protection locked="0"/>
    </xf>
    <xf numFmtId="0" fontId="10" fillId="20" borderId="46" xfId="5" applyFont="1" applyFill="1" applyBorder="1" applyAlignment="1">
      <alignment horizontal="center" textRotation="90"/>
    </xf>
    <xf numFmtId="0" fontId="10" fillId="20" borderId="6" xfId="5" applyFont="1" applyFill="1" applyBorder="1" applyAlignment="1">
      <alignment horizontal="center" textRotation="90"/>
    </xf>
    <xf numFmtId="0" fontId="40" fillId="20" borderId="46" xfId="5" applyFont="1" applyFill="1" applyBorder="1" applyAlignment="1">
      <alignment horizontal="center" textRotation="90"/>
    </xf>
    <xf numFmtId="0" fontId="10" fillId="0" borderId="6" xfId="0" applyFont="1" applyBorder="1" applyAlignment="1">
      <alignment horizontal="center"/>
    </xf>
    <xf numFmtId="0" fontId="65" fillId="0" borderId="6" xfId="0" applyFont="1" applyBorder="1" applyAlignment="1">
      <alignment horizontal="center"/>
    </xf>
    <xf numFmtId="0" fontId="65" fillId="0" borderId="0" xfId="0" applyFont="1" applyAlignment="1">
      <alignment horizontal="center"/>
    </xf>
    <xf numFmtId="0" fontId="6" fillId="0" borderId="0" xfId="0" applyFont="1"/>
    <xf numFmtId="0" fontId="10" fillId="20" borderId="46" xfId="0" applyFont="1" applyFill="1" applyBorder="1" applyAlignment="1">
      <alignment textRotation="90"/>
    </xf>
    <xf numFmtId="0" fontId="10" fillId="20" borderId="6" xfId="0" applyFont="1" applyFill="1" applyBorder="1" applyAlignment="1">
      <alignment horizontal="center" textRotation="90"/>
    </xf>
    <xf numFmtId="0" fontId="65" fillId="20" borderId="46" xfId="0" applyFont="1" applyFill="1" applyBorder="1" applyAlignment="1">
      <alignment textRotation="90"/>
    </xf>
    <xf numFmtId="0" fontId="10" fillId="20" borderId="46" xfId="0" applyFont="1" applyFill="1" applyBorder="1" applyAlignment="1">
      <alignment horizontal="center" textRotation="90"/>
    </xf>
    <xf numFmtId="0" fontId="65" fillId="20" borderId="46" xfId="0" applyFont="1" applyFill="1" applyBorder="1" applyAlignment="1">
      <alignment horizontal="center" textRotation="90"/>
    </xf>
    <xf numFmtId="0" fontId="40" fillId="20" borderId="46" xfId="0" applyFont="1" applyFill="1" applyBorder="1" applyAlignment="1">
      <alignment horizontal="center" textRotation="90"/>
    </xf>
    <xf numFmtId="0" fontId="9" fillId="0" borderId="6" xfId="0" applyFont="1" applyBorder="1" applyAlignment="1">
      <alignment horizontal="center"/>
    </xf>
    <xf numFmtId="0" fontId="66" fillId="0" borderId="6" xfId="0" applyFont="1" applyBorder="1" applyAlignment="1">
      <alignment horizontal="center"/>
    </xf>
    <xf numFmtId="0" fontId="67" fillId="0" borderId="0" xfId="0" applyFont="1" applyAlignment="1">
      <alignment horizontal="center"/>
    </xf>
    <xf numFmtId="0" fontId="68" fillId="0" borderId="0" xfId="0" applyFont="1" applyAlignment="1">
      <alignment horizontal="center"/>
    </xf>
    <xf numFmtId="0" fontId="68" fillId="0" borderId="0" xfId="0" applyFont="1"/>
    <xf numFmtId="0" fontId="10" fillId="11" borderId="6" xfId="0" applyFont="1" applyFill="1" applyBorder="1" applyAlignment="1">
      <alignment horizontal="center"/>
    </xf>
    <xf numFmtId="0" fontId="69" fillId="0" borderId="6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70" fillId="0" borderId="0" xfId="0" applyFont="1"/>
    <xf numFmtId="0" fontId="54" fillId="0" borderId="0" xfId="0" applyFont="1"/>
    <xf numFmtId="0" fontId="10" fillId="0" borderId="6" xfId="20" applyFont="1" applyBorder="1"/>
    <xf numFmtId="0" fontId="10" fillId="24" borderId="6" xfId="20" applyFont="1" applyFill="1" applyBorder="1"/>
    <xf numFmtId="0" fontId="65" fillId="0" borderId="6" xfId="20" applyFont="1" applyBorder="1"/>
    <xf numFmtId="0" fontId="10" fillId="0" borderId="6" xfId="21" applyFont="1" applyBorder="1"/>
    <xf numFmtId="0" fontId="10" fillId="24" borderId="6" xfId="21" applyFont="1" applyFill="1" applyBorder="1"/>
    <xf numFmtId="0" fontId="65" fillId="0" borderId="6" xfId="21" applyFont="1" applyBorder="1"/>
    <xf numFmtId="0" fontId="10" fillId="0" borderId="6" xfId="22" applyFont="1" applyBorder="1"/>
    <xf numFmtId="0" fontId="10" fillId="24" borderId="6" xfId="22" applyFont="1" applyFill="1" applyBorder="1"/>
    <xf numFmtId="0" fontId="65" fillId="0" borderId="6" xfId="22" applyFont="1" applyBorder="1"/>
    <xf numFmtId="0" fontId="10" fillId="0" borderId="6" xfId="23" applyFont="1" applyBorder="1"/>
    <xf numFmtId="0" fontId="10" fillId="24" borderId="6" xfId="23" applyFont="1" applyFill="1" applyBorder="1"/>
    <xf numFmtId="0" fontId="65" fillId="0" borderId="6" xfId="23" applyFont="1" applyBorder="1"/>
    <xf numFmtId="0" fontId="10" fillId="0" borderId="6" xfId="24" applyFont="1" applyBorder="1"/>
    <xf numFmtId="0" fontId="10" fillId="24" borderId="6" xfId="24" applyFont="1" applyFill="1" applyBorder="1"/>
    <xf numFmtId="0" fontId="65" fillId="0" borderId="6" xfId="24" applyFont="1" applyBorder="1"/>
    <xf numFmtId="0" fontId="10" fillId="0" borderId="6" xfId="25" applyFont="1" applyBorder="1"/>
    <xf numFmtId="0" fontId="10" fillId="24" borderId="6" xfId="25" applyFont="1" applyFill="1" applyBorder="1"/>
    <xf numFmtId="0" fontId="65" fillId="0" borderId="6" xfId="25" applyFont="1" applyBorder="1"/>
    <xf numFmtId="0" fontId="10" fillId="0" borderId="6" xfId="26" applyFont="1" applyBorder="1"/>
    <xf numFmtId="0" fontId="10" fillId="24" borderId="6" xfId="26" applyFont="1" applyFill="1" applyBorder="1"/>
    <xf numFmtId="0" fontId="65" fillId="0" borderId="6" xfId="26" applyFont="1" applyBorder="1"/>
    <xf numFmtId="0" fontId="10" fillId="0" borderId="6" xfId="27" applyFont="1" applyBorder="1"/>
    <xf numFmtId="0" fontId="10" fillId="24" borderId="6" xfId="27" applyFont="1" applyFill="1" applyBorder="1"/>
    <xf numFmtId="0" fontId="65" fillId="0" borderId="6" xfId="27" applyFont="1" applyBorder="1"/>
    <xf numFmtId="0" fontId="22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10" fillId="20" borderId="6" xfId="0" applyFont="1" applyFill="1" applyBorder="1" applyAlignment="1">
      <alignment textRotation="90"/>
    </xf>
    <xf numFmtId="0" fontId="65" fillId="20" borderId="6" xfId="0" applyFont="1" applyFill="1" applyBorder="1" applyAlignment="1">
      <alignment textRotation="90"/>
    </xf>
    <xf numFmtId="0" fontId="10" fillId="20" borderId="6" xfId="28" applyFont="1" applyFill="1" applyBorder="1" applyAlignment="1">
      <alignment horizontal="center" textRotation="90"/>
    </xf>
    <xf numFmtId="0" fontId="65" fillId="20" borderId="6" xfId="28" applyFont="1" applyFill="1" applyBorder="1" applyAlignment="1">
      <alignment horizontal="center" textRotation="90"/>
    </xf>
    <xf numFmtId="0" fontId="64" fillId="0" borderId="6" xfId="28" applyFont="1" applyBorder="1"/>
    <xf numFmtId="0" fontId="64" fillId="11" borderId="6" xfId="28" applyFont="1" applyFill="1" applyBorder="1"/>
    <xf numFmtId="0" fontId="65" fillId="0" borderId="6" xfId="28" applyFont="1" applyBorder="1"/>
    <xf numFmtId="0" fontId="64" fillId="3" borderId="6" xfId="28" applyFont="1" applyFill="1" applyBorder="1"/>
    <xf numFmtId="165" fontId="62" fillId="0" borderId="0" xfId="18" applyNumberFormat="1" applyFont="1" applyProtection="1">
      <protection locked="0"/>
    </xf>
    <xf numFmtId="0" fontId="75" fillId="0" borderId="0" xfId="18" applyFont="1"/>
    <xf numFmtId="0" fontId="10" fillId="0" borderId="6" xfId="5" applyFont="1" applyBorder="1" applyAlignment="1">
      <alignment horizontal="center"/>
    </xf>
    <xf numFmtId="0" fontId="10" fillId="0" borderId="6" xfId="6" applyFont="1" applyBorder="1" applyAlignment="1">
      <alignment horizontal="center"/>
    </xf>
    <xf numFmtId="0" fontId="10" fillId="21" borderId="6" xfId="6" applyFont="1" applyFill="1" applyBorder="1" applyAlignment="1">
      <alignment horizontal="center"/>
    </xf>
    <xf numFmtId="0" fontId="10" fillId="0" borderId="6" xfId="7" applyFont="1" applyBorder="1" applyAlignment="1">
      <alignment horizontal="center"/>
    </xf>
    <xf numFmtId="0" fontId="10" fillId="21" borderId="6" xfId="7" applyFont="1" applyFill="1" applyBorder="1" applyAlignment="1">
      <alignment horizontal="center"/>
    </xf>
    <xf numFmtId="0" fontId="10" fillId="0" borderId="6" xfId="8" applyFont="1" applyBorder="1" applyAlignment="1">
      <alignment horizontal="center"/>
    </xf>
    <xf numFmtId="0" fontId="10" fillId="21" borderId="6" xfId="8" applyFont="1" applyFill="1" applyBorder="1" applyAlignment="1">
      <alignment horizontal="center"/>
    </xf>
    <xf numFmtId="0" fontId="10" fillId="0" borderId="6" xfId="9" applyFont="1" applyBorder="1" applyAlignment="1">
      <alignment horizontal="center"/>
    </xf>
    <xf numFmtId="0" fontId="10" fillId="21" borderId="6" xfId="9" applyFont="1" applyFill="1" applyBorder="1" applyAlignment="1">
      <alignment horizontal="center"/>
    </xf>
    <xf numFmtId="0" fontId="10" fillId="0" borderId="6" xfId="10" applyFont="1" applyBorder="1" applyAlignment="1">
      <alignment horizontal="center"/>
    </xf>
    <xf numFmtId="0" fontId="10" fillId="21" borderId="6" xfId="10" applyFont="1" applyFill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21" borderId="6" xfId="11" applyFont="1" applyFill="1" applyBorder="1" applyAlignment="1">
      <alignment horizontal="center"/>
    </xf>
    <xf numFmtId="0" fontId="10" fillId="0" borderId="6" xfId="12" applyFont="1" applyBorder="1" applyAlignment="1">
      <alignment horizontal="center"/>
    </xf>
    <xf numFmtId="0" fontId="10" fillId="21" borderId="6" xfId="12" applyFont="1" applyFill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21" borderId="6" xfId="1" applyFont="1" applyFill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10" fillId="21" borderId="6" xfId="2" applyFont="1" applyFill="1" applyBorder="1" applyAlignment="1">
      <alignment horizontal="center"/>
    </xf>
    <xf numFmtId="0" fontId="10" fillId="0" borderId="6" xfId="3" applyFont="1" applyBorder="1" applyAlignment="1">
      <alignment horizontal="center"/>
    </xf>
    <xf numFmtId="0" fontId="10" fillId="21" borderId="6" xfId="3" applyFont="1" applyFill="1" applyBorder="1" applyAlignment="1">
      <alignment horizontal="center"/>
    </xf>
    <xf numFmtId="0" fontId="10" fillId="0" borderId="6" xfId="4" applyFont="1" applyBorder="1" applyAlignment="1">
      <alignment horizontal="center"/>
    </xf>
    <xf numFmtId="0" fontId="10" fillId="21" borderId="6" xfId="4" applyFont="1" applyFill="1" applyBorder="1" applyAlignment="1">
      <alignment horizontal="center"/>
    </xf>
    <xf numFmtId="0" fontId="10" fillId="22" borderId="6" xfId="0" applyFont="1" applyFill="1" applyBorder="1"/>
    <xf numFmtId="0" fontId="10" fillId="0" borderId="6" xfId="0" applyFont="1" applyBorder="1"/>
    <xf numFmtId="0" fontId="40" fillId="0" borderId="6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10" fillId="23" borderId="6" xfId="0" applyFont="1" applyFill="1" applyBorder="1"/>
    <xf numFmtId="0" fontId="4" fillId="0" borderId="0" xfId="18" applyFont="1"/>
    <xf numFmtId="0" fontId="4" fillId="0" borderId="0" xfId="18" applyFont="1" applyAlignment="1">
      <alignment wrapText="1"/>
    </xf>
    <xf numFmtId="0" fontId="77" fillId="0" borderId="0" xfId="18" applyFont="1"/>
    <xf numFmtId="0" fontId="74" fillId="26" borderId="0" xfId="18" applyFont="1" applyFill="1" applyAlignment="1">
      <alignment vertical="top" wrapText="1"/>
    </xf>
    <xf numFmtId="0" fontId="74" fillId="26" borderId="0" xfId="18" applyFont="1" applyFill="1" applyAlignment="1">
      <alignment vertical="top"/>
    </xf>
    <xf numFmtId="1" fontId="30" fillId="25" borderId="0" xfId="18" applyNumberFormat="1" applyFont="1" applyFill="1" applyAlignment="1">
      <alignment horizontal="center"/>
    </xf>
    <xf numFmtId="0" fontId="3" fillId="25" borderId="0" xfId="19" applyFont="1" applyFill="1" applyAlignment="1" applyProtection="1">
      <alignment horizontal="center"/>
      <protection locked="0"/>
    </xf>
    <xf numFmtId="0" fontId="3" fillId="25" borderId="0" xfId="0" applyFont="1" applyFill="1" applyAlignment="1">
      <alignment horizontal="center"/>
    </xf>
    <xf numFmtId="0" fontId="1" fillId="0" borderId="0" xfId="29" applyProtection="1">
      <protection locked="0"/>
    </xf>
    <xf numFmtId="0" fontId="6" fillId="0" borderId="0" xfId="29" applyFont="1" applyProtection="1">
      <protection locked="0"/>
    </xf>
    <xf numFmtId="0" fontId="9" fillId="0" borderId="19" xfId="29" applyFont="1" applyBorder="1" applyAlignment="1" applyProtection="1">
      <alignment horizontal="center"/>
      <protection locked="0"/>
    </xf>
    <xf numFmtId="0" fontId="9" fillId="0" borderId="18" xfId="29" applyFont="1" applyBorder="1" applyAlignment="1" applyProtection="1">
      <alignment horizontal="center"/>
      <protection locked="0"/>
    </xf>
    <xf numFmtId="0" fontId="19" fillId="0" borderId="0" xfId="29" applyFont="1" applyProtection="1">
      <protection locked="0"/>
    </xf>
    <xf numFmtId="0" fontId="8" fillId="0" borderId="0" xfId="29" applyFont="1" applyProtection="1">
      <protection locked="0"/>
    </xf>
    <xf numFmtId="0" fontId="9" fillId="0" borderId="17" xfId="29" applyFont="1" applyBorder="1" applyAlignment="1" applyProtection="1">
      <alignment horizontal="center"/>
      <protection locked="0"/>
    </xf>
    <xf numFmtId="0" fontId="9" fillId="0" borderId="16" xfId="29" applyFont="1" applyBorder="1" applyAlignment="1" applyProtection="1">
      <alignment horizontal="center"/>
      <protection locked="0"/>
    </xf>
    <xf numFmtId="0" fontId="18" fillId="0" borderId="0" xfId="29" applyFont="1" applyAlignment="1" applyProtection="1">
      <alignment horizontal="center"/>
      <protection locked="0"/>
    </xf>
    <xf numFmtId="0" fontId="1" fillId="0" borderId="0" xfId="29" applyAlignment="1" applyProtection="1">
      <alignment horizontal="center"/>
      <protection locked="0"/>
    </xf>
    <xf numFmtId="0" fontId="3" fillId="0" borderId="0" xfId="29" applyFont="1" applyAlignment="1" applyProtection="1">
      <alignment horizontal="center"/>
      <protection locked="0"/>
    </xf>
    <xf numFmtId="0" fontId="3" fillId="0" borderId="0" xfId="29" applyFont="1" applyProtection="1">
      <protection locked="0"/>
    </xf>
    <xf numFmtId="0" fontId="1" fillId="0" borderId="0" xfId="29"/>
    <xf numFmtId="0" fontId="9" fillId="16" borderId="25" xfId="29" applyFont="1" applyFill="1" applyBorder="1"/>
    <xf numFmtId="0" fontId="9" fillId="15" borderId="25" xfId="29" applyFont="1" applyFill="1" applyBorder="1"/>
    <xf numFmtId="0" fontId="4" fillId="0" borderId="0" xfId="29" applyFont="1"/>
    <xf numFmtId="0" fontId="1" fillId="16" borderId="47" xfId="29" applyFill="1" applyBorder="1"/>
    <xf numFmtId="0" fontId="1" fillId="15" borderId="47" xfId="29" applyFill="1" applyBorder="1"/>
    <xf numFmtId="0" fontId="4" fillId="0" borderId="0" xfId="29" applyFont="1" applyProtection="1">
      <protection locked="0"/>
    </xf>
    <xf numFmtId="164" fontId="4" fillId="0" borderId="0" xfId="29" applyNumberFormat="1" applyFont="1" applyProtection="1">
      <protection locked="0"/>
    </xf>
    <xf numFmtId="164" fontId="7" fillId="0" borderId="0" xfId="29" applyNumberFormat="1" applyFont="1"/>
    <xf numFmtId="0" fontId="4" fillId="0" borderId="39" xfId="29" applyFont="1" applyBorder="1" applyAlignment="1">
      <alignment horizontal="center"/>
    </xf>
    <xf numFmtId="0" fontId="5" fillId="0" borderId="48" xfId="29" applyFont="1" applyBorder="1" applyAlignment="1">
      <alignment horizontal="center"/>
    </xf>
    <xf numFmtId="0" fontId="9" fillId="3" borderId="21" xfId="29" applyFont="1" applyFill="1" applyBorder="1" applyAlignment="1">
      <alignment horizontal="center"/>
    </xf>
    <xf numFmtId="0" fontId="9" fillId="3" borderId="20" xfId="29" applyFont="1" applyFill="1" applyBorder="1" applyAlignment="1">
      <alignment horizontal="center"/>
    </xf>
    <xf numFmtId="0" fontId="9" fillId="34" borderId="21" xfId="29" applyFont="1" applyFill="1" applyBorder="1" applyAlignment="1">
      <alignment horizontal="center"/>
    </xf>
    <xf numFmtId="0" fontId="9" fillId="34" borderId="20" xfId="29" applyFont="1" applyFill="1" applyBorder="1" applyAlignment="1">
      <alignment horizontal="center"/>
    </xf>
    <xf numFmtId="0" fontId="4" fillId="0" borderId="34" xfId="29" applyFont="1" applyBorder="1" applyAlignment="1">
      <alignment horizontal="center"/>
    </xf>
    <xf numFmtId="0" fontId="5" fillId="0" borderId="33" xfId="29" applyFont="1" applyBorder="1" applyAlignment="1">
      <alignment horizontal="center"/>
    </xf>
    <xf numFmtId="0" fontId="9" fillId="3" borderId="19" xfId="29" applyFont="1" applyFill="1" applyBorder="1" applyAlignment="1">
      <alignment horizontal="center"/>
    </xf>
    <xf numFmtId="0" fontId="9" fillId="3" borderId="18" xfId="29" applyFont="1" applyFill="1" applyBorder="1" applyAlignment="1">
      <alignment horizontal="center"/>
    </xf>
    <xf numFmtId="0" fontId="9" fillId="34" borderId="19" xfId="29" applyFont="1" applyFill="1" applyBorder="1" applyAlignment="1">
      <alignment horizontal="center"/>
    </xf>
    <xf numFmtId="0" fontId="9" fillId="34" borderId="18" xfId="29" applyFont="1" applyFill="1" applyBorder="1" applyAlignment="1">
      <alignment horizontal="center"/>
    </xf>
    <xf numFmtId="0" fontId="9" fillId="0" borderId="0" xfId="29" applyFont="1" applyProtection="1">
      <protection locked="0"/>
    </xf>
    <xf numFmtId="0" fontId="4" fillId="0" borderId="24" xfId="29" applyFont="1" applyBorder="1" applyAlignment="1">
      <alignment horizontal="center"/>
    </xf>
    <xf numFmtId="0" fontId="5" fillId="0" borderId="23" xfId="29" applyFont="1" applyBorder="1" applyAlignment="1">
      <alignment horizontal="center"/>
    </xf>
    <xf numFmtId="0" fontId="9" fillId="34" borderId="17" xfId="29" applyFont="1" applyFill="1" applyBorder="1" applyAlignment="1">
      <alignment horizontal="center"/>
    </xf>
    <xf numFmtId="0" fontId="9" fillId="34" borderId="16" xfId="29" applyFont="1" applyFill="1" applyBorder="1" applyAlignment="1">
      <alignment horizontal="center"/>
    </xf>
    <xf numFmtId="0" fontId="1" fillId="0" borderId="52" xfId="29" applyBorder="1" applyProtection="1">
      <protection locked="0"/>
    </xf>
    <xf numFmtId="0" fontId="4" fillId="0" borderId="53" xfId="29" applyFont="1" applyBorder="1" applyProtection="1">
      <protection locked="0"/>
    </xf>
    <xf numFmtId="0" fontId="1" fillId="0" borderId="53" xfId="29" applyBorder="1" applyProtection="1">
      <protection locked="0"/>
    </xf>
    <xf numFmtId="0" fontId="4" fillId="0" borderId="54" xfId="29" applyFont="1" applyBorder="1" applyProtection="1">
      <protection locked="0"/>
    </xf>
    <xf numFmtId="0" fontId="13" fillId="0" borderId="0" xfId="29" applyFont="1" applyProtection="1">
      <protection locked="0"/>
    </xf>
    <xf numFmtId="0" fontId="10" fillId="0" borderId="0" xfId="29" applyFont="1"/>
    <xf numFmtId="0" fontId="64" fillId="0" borderId="0" xfId="29" applyFont="1"/>
    <xf numFmtId="0" fontId="10" fillId="0" borderId="0" xfId="29" applyFont="1" applyAlignment="1">
      <alignment horizontal="center"/>
    </xf>
    <xf numFmtId="0" fontId="2" fillId="0" borderId="0" xfId="29" applyFont="1"/>
    <xf numFmtId="164" fontId="64" fillId="0" borderId="0" xfId="29" applyNumberFormat="1" applyFont="1"/>
    <xf numFmtId="0" fontId="13" fillId="0" borderId="0" xfId="29" applyFont="1"/>
    <xf numFmtId="0" fontId="14" fillId="0" borderId="0" xfId="29" applyFont="1"/>
    <xf numFmtId="0" fontId="15" fillId="0" borderId="0" xfId="29" applyFont="1" applyAlignment="1">
      <alignment horizontal="center"/>
    </xf>
    <xf numFmtId="0" fontId="3" fillId="0" borderId="0" xfId="29" applyFont="1"/>
    <xf numFmtId="0" fontId="3" fillId="0" borderId="0" xfId="29" applyFont="1" applyAlignment="1">
      <alignment horizontal="right"/>
    </xf>
    <xf numFmtId="0" fontId="4" fillId="0" borderId="0" xfId="29" applyFont="1" applyAlignment="1">
      <alignment horizontal="right"/>
    </xf>
    <xf numFmtId="0" fontId="10" fillId="0" borderId="26" xfId="29" applyFont="1" applyBorder="1"/>
    <xf numFmtId="0" fontId="10" fillId="0" borderId="0" xfId="29" applyFont="1" applyProtection="1">
      <protection locked="0"/>
    </xf>
    <xf numFmtId="0" fontId="10" fillId="26" borderId="26" xfId="29" applyFont="1" applyFill="1" applyBorder="1"/>
    <xf numFmtId="0" fontId="3" fillId="18" borderId="0" xfId="29" applyFont="1" applyFill="1"/>
    <xf numFmtId="0" fontId="4" fillId="0" borderId="54" xfId="29" applyFont="1" applyBorder="1"/>
    <xf numFmtId="0" fontId="1" fillId="0" borderId="53" xfId="29" applyBorder="1"/>
    <xf numFmtId="0" fontId="4" fillId="0" borderId="53" xfId="29" applyFont="1" applyBorder="1"/>
    <xf numFmtId="0" fontId="1" fillId="0" borderId="52" xfId="29" applyBorder="1"/>
    <xf numFmtId="0" fontId="3" fillId="0" borderId="0" xfId="29" applyFont="1" applyAlignment="1">
      <alignment horizontal="center"/>
    </xf>
    <xf numFmtId="0" fontId="9" fillId="0" borderId="0" xfId="29" applyFont="1"/>
    <xf numFmtId="0" fontId="4" fillId="0" borderId="0" xfId="29" applyFont="1" applyAlignment="1">
      <alignment horizontal="center"/>
    </xf>
    <xf numFmtId="0" fontId="8" fillId="0" borderId="0" xfId="29" applyFont="1"/>
    <xf numFmtId="0" fontId="1" fillId="0" borderId="0" xfId="29" applyAlignment="1">
      <alignment horizontal="center"/>
    </xf>
    <xf numFmtId="0" fontId="1" fillId="15" borderId="6" xfId="29" applyFill="1" applyBorder="1"/>
    <xf numFmtId="0" fontId="9" fillId="0" borderId="6" xfId="29" applyFont="1" applyBorder="1"/>
    <xf numFmtId="0" fontId="9" fillId="0" borderId="40" xfId="29" applyFont="1" applyBorder="1"/>
    <xf numFmtId="0" fontId="9" fillId="0" borderId="26" xfId="29" applyFont="1" applyBorder="1"/>
    <xf numFmtId="0" fontId="18" fillId="0" borderId="0" xfId="29" applyFont="1" applyAlignment="1">
      <alignment horizontal="center"/>
    </xf>
    <xf numFmtId="0" fontId="9" fillId="0" borderId="0" xfId="29" applyFont="1" applyAlignment="1">
      <alignment horizontal="center"/>
    </xf>
    <xf numFmtId="0" fontId="19" fillId="0" borderId="0" xfId="29" applyFont="1"/>
    <xf numFmtId="0" fontId="6" fillId="0" borderId="0" xfId="29" applyFont="1"/>
    <xf numFmtId="14" fontId="3" fillId="0" borderId="0" xfId="29" applyNumberFormat="1" applyFont="1" applyAlignment="1">
      <alignment horizontal="center"/>
    </xf>
    <xf numFmtId="0" fontId="3" fillId="18" borderId="0" xfId="19" applyFont="1" applyFill="1"/>
    <xf numFmtId="0" fontId="28" fillId="18" borderId="0" xfId="18" applyFont="1" applyFill="1" applyAlignment="1" applyProtection="1">
      <alignment horizontal="left"/>
      <protection locked="0"/>
    </xf>
    <xf numFmtId="0" fontId="28" fillId="18" borderId="0" xfId="18" applyFont="1" applyFill="1" applyProtection="1">
      <protection locked="0"/>
    </xf>
    <xf numFmtId="0" fontId="28" fillId="26" borderId="0" xfId="18" applyFont="1" applyFill="1" applyProtection="1">
      <protection locked="0"/>
    </xf>
    <xf numFmtId="0" fontId="28" fillId="35" borderId="0" xfId="18" applyFont="1" applyFill="1" applyProtection="1">
      <protection locked="0"/>
    </xf>
    <xf numFmtId="0" fontId="28" fillId="26" borderId="0" xfId="18" applyFont="1" applyFill="1" applyAlignment="1" applyProtection="1">
      <alignment horizontal="right"/>
      <protection locked="0"/>
    </xf>
    <xf numFmtId="0" fontId="28" fillId="35" borderId="0" xfId="18" applyFont="1" applyFill="1" applyAlignment="1" applyProtection="1">
      <alignment horizontal="right"/>
      <protection locked="0"/>
    </xf>
    <xf numFmtId="0" fontId="28" fillId="35" borderId="0" xfId="18" applyFont="1" applyFill="1" applyAlignment="1" applyProtection="1">
      <alignment horizontal="left"/>
      <protection locked="0"/>
    </xf>
    <xf numFmtId="0" fontId="28" fillId="26" borderId="0" xfId="18" applyFont="1" applyFill="1"/>
    <xf numFmtId="0" fontId="76" fillId="18" borderId="0" xfId="18" applyFont="1" applyFill="1" applyAlignment="1" applyProtection="1">
      <alignment horizontal="center"/>
      <protection locked="0"/>
    </xf>
    <xf numFmtId="0" fontId="3" fillId="26" borderId="0" xfId="19" applyFont="1" applyFill="1"/>
    <xf numFmtId="0" fontId="3" fillId="26" borderId="0" xfId="19" applyFont="1" applyFill="1" applyAlignment="1">
      <alignment horizontal="right"/>
    </xf>
    <xf numFmtId="0" fontId="28" fillId="0" borderId="0" xfId="19" applyFont="1"/>
    <xf numFmtId="0" fontId="28" fillId="26" borderId="0" xfId="18" applyFont="1" applyFill="1" applyAlignment="1">
      <alignment horizontal="right"/>
    </xf>
    <xf numFmtId="0" fontId="28" fillId="18" borderId="0" xfId="18" applyFont="1" applyFill="1" applyAlignment="1" applyProtection="1">
      <alignment horizontal="right"/>
      <protection locked="0"/>
    </xf>
    <xf numFmtId="0" fontId="28" fillId="26" borderId="0" xfId="19" applyFont="1" applyFill="1"/>
    <xf numFmtId="0" fontId="3" fillId="26" borderId="0" xfId="0" applyFont="1" applyFill="1"/>
    <xf numFmtId="0" fontId="3" fillId="2" borderId="0" xfId="0" applyFont="1" applyFill="1"/>
    <xf numFmtId="0" fontId="3" fillId="26" borderId="0" xfId="0" applyFont="1" applyFill="1" applyAlignment="1">
      <alignment horizontal="right"/>
    </xf>
    <xf numFmtId="0" fontId="28" fillId="0" borderId="0" xfId="0" applyFont="1"/>
    <xf numFmtId="0" fontId="3" fillId="26" borderId="0" xfId="29" applyFont="1" applyFill="1"/>
    <xf numFmtId="0" fontId="3" fillId="26" borderId="0" xfId="29" applyFont="1" applyFill="1" applyAlignment="1">
      <alignment horizontal="right"/>
    </xf>
    <xf numFmtId="0" fontId="3" fillId="35" borderId="0" xfId="29" applyFont="1" applyFill="1" applyAlignment="1">
      <alignment horizontal="left"/>
    </xf>
    <xf numFmtId="0" fontId="80" fillId="18" borderId="0" xfId="29" applyFont="1" applyFill="1" applyAlignment="1">
      <alignment horizontal="center"/>
    </xf>
    <xf numFmtId="0" fontId="81" fillId="18" borderId="0" xfId="29" applyFont="1" applyFill="1" applyAlignment="1">
      <alignment horizontal="center"/>
    </xf>
    <xf numFmtId="0" fontId="3" fillId="26" borderId="0" xfId="0" applyFont="1" applyFill="1" applyAlignment="1">
      <alignment horizontal="center"/>
    </xf>
    <xf numFmtId="0" fontId="9" fillId="26" borderId="6" xfId="29" applyFont="1" applyFill="1" applyBorder="1"/>
    <xf numFmtId="0" fontId="10" fillId="0" borderId="16" xfId="29" applyFont="1" applyBorder="1" applyAlignment="1" applyProtection="1">
      <alignment horizontal="center"/>
      <protection locked="0"/>
    </xf>
    <xf numFmtId="0" fontId="10" fillId="0" borderId="22" xfId="29" applyFont="1" applyBorder="1" applyAlignment="1" applyProtection="1">
      <alignment horizontal="center"/>
      <protection locked="0"/>
    </xf>
    <xf numFmtId="0" fontId="10" fillId="0" borderId="17" xfId="29" applyFont="1" applyBorder="1" applyAlignment="1" applyProtection="1">
      <alignment horizontal="center"/>
      <protection locked="0"/>
    </xf>
    <xf numFmtId="0" fontId="10" fillId="13" borderId="22" xfId="29" applyFont="1" applyFill="1" applyBorder="1" applyAlignment="1">
      <alignment horizontal="center"/>
    </xf>
    <xf numFmtId="0" fontId="10" fillId="13" borderId="17" xfId="29" applyFont="1" applyFill="1" applyBorder="1" applyAlignment="1">
      <alignment horizontal="center"/>
    </xf>
    <xf numFmtId="0" fontId="10" fillId="0" borderId="18" xfId="29" applyFont="1" applyBorder="1" applyAlignment="1" applyProtection="1">
      <alignment horizontal="center"/>
      <protection locked="0"/>
    </xf>
    <xf numFmtId="0" fontId="10" fillId="0" borderId="0" xfId="29" applyFont="1" applyAlignment="1" applyProtection="1">
      <alignment horizontal="center"/>
      <protection locked="0"/>
    </xf>
    <xf numFmtId="0" fontId="10" fillId="0" borderId="19" xfId="29" applyFont="1" applyBorder="1" applyAlignment="1" applyProtection="1">
      <alignment horizontal="center"/>
      <protection locked="0"/>
    </xf>
    <xf numFmtId="0" fontId="10" fillId="17" borderId="0" xfId="29" applyFont="1" applyFill="1" applyAlignment="1">
      <alignment horizontal="center"/>
    </xf>
    <xf numFmtId="0" fontId="10" fillId="13" borderId="18" xfId="29" applyFont="1" applyFill="1" applyBorder="1" applyAlignment="1">
      <alignment horizontal="center"/>
    </xf>
    <xf numFmtId="0" fontId="10" fillId="13" borderId="19" xfId="29" applyFont="1" applyFill="1" applyBorder="1" applyAlignment="1">
      <alignment horizontal="center"/>
    </xf>
    <xf numFmtId="0" fontId="10" fillId="17" borderId="18" xfId="29" applyFont="1" applyFill="1" applyBorder="1" applyAlignment="1">
      <alignment horizontal="center"/>
    </xf>
    <xf numFmtId="0" fontId="10" fillId="17" borderId="19" xfId="29" applyFont="1" applyFill="1" applyBorder="1" applyAlignment="1">
      <alignment horizontal="center"/>
    </xf>
    <xf numFmtId="0" fontId="10" fillId="13" borderId="0" xfId="29" applyFont="1" applyFill="1" applyAlignment="1">
      <alignment horizontal="center"/>
    </xf>
    <xf numFmtId="0" fontId="10" fillId="13" borderId="20" xfId="29" applyFont="1" applyFill="1" applyBorder="1" applyAlignment="1">
      <alignment horizontal="center"/>
    </xf>
    <xf numFmtId="0" fontId="10" fillId="13" borderId="1" xfId="29" applyFont="1" applyFill="1" applyBorder="1" applyAlignment="1">
      <alignment horizontal="center"/>
    </xf>
    <xf numFmtId="0" fontId="10" fillId="17" borderId="20" xfId="29" applyFont="1" applyFill="1" applyBorder="1" applyAlignment="1">
      <alignment horizontal="center"/>
    </xf>
    <xf numFmtId="0" fontId="10" fillId="17" borderId="21" xfId="29" applyFont="1" applyFill="1" applyBorder="1" applyAlignment="1">
      <alignment horizontal="center"/>
    </xf>
    <xf numFmtId="0" fontId="10" fillId="17" borderId="1" xfId="29" applyFont="1" applyFill="1" applyBorder="1" applyAlignment="1">
      <alignment horizontal="center"/>
    </xf>
    <xf numFmtId="164" fontId="10" fillId="0" borderId="0" xfId="29" applyNumberFormat="1" applyFont="1" applyProtection="1">
      <protection locked="0"/>
    </xf>
    <xf numFmtId="0" fontId="3" fillId="35" borderId="0" xfId="29" applyFont="1" applyFill="1"/>
    <xf numFmtId="0" fontId="2" fillId="0" borderId="0" xfId="29" applyFont="1" applyProtection="1">
      <protection locked="0"/>
    </xf>
    <xf numFmtId="0" fontId="64" fillId="0" borderId="0" xfId="29" applyFont="1" applyProtection="1">
      <protection locked="0"/>
    </xf>
    <xf numFmtId="164" fontId="64" fillId="0" borderId="0" xfId="29" applyNumberFormat="1" applyFont="1" applyProtection="1">
      <protection locked="0"/>
    </xf>
    <xf numFmtId="0" fontId="3" fillId="18" borderId="0" xfId="29" applyFont="1" applyFill="1" applyAlignment="1" applyProtection="1">
      <alignment horizontal="left"/>
      <protection locked="0"/>
    </xf>
    <xf numFmtId="0" fontId="3" fillId="18" borderId="0" xfId="29" applyFont="1" applyFill="1" applyProtection="1">
      <protection locked="0"/>
    </xf>
    <xf numFmtId="0" fontId="80" fillId="18" borderId="0" xfId="29" applyFont="1" applyFill="1" applyAlignment="1" applyProtection="1">
      <alignment horizontal="center"/>
      <protection locked="0"/>
    </xf>
    <xf numFmtId="0" fontId="78" fillId="0" borderId="0" xfId="29" applyFont="1" applyProtection="1">
      <protection locked="0"/>
    </xf>
    <xf numFmtId="0" fontId="79" fillId="0" borderId="0" xfId="29" applyFont="1" applyProtection="1">
      <protection locked="0"/>
    </xf>
    <xf numFmtId="0" fontId="7" fillId="0" borderId="0" xfId="29" applyFont="1"/>
    <xf numFmtId="0" fontId="28" fillId="0" borderId="0" xfId="0" applyFont="1" applyAlignment="1">
      <alignment horizontal="center"/>
    </xf>
    <xf numFmtId="0" fontId="64" fillId="11" borderId="6" xfId="0" applyFont="1" applyFill="1" applyBorder="1" applyAlignment="1">
      <alignment horizontal="center"/>
    </xf>
    <xf numFmtId="0" fontId="64" fillId="0" borderId="6" xfId="0" applyFont="1" applyBorder="1" applyAlignment="1">
      <alignment horizontal="center"/>
    </xf>
    <xf numFmtId="0" fontId="64" fillId="0" borderId="6" xfId="0" applyFont="1" applyBorder="1"/>
    <xf numFmtId="0" fontId="64" fillId="0" borderId="0" xfId="0" applyFont="1" applyAlignment="1">
      <alignment horizontal="center"/>
    </xf>
    <xf numFmtId="0" fontId="64" fillId="17" borderId="6" xfId="0" applyFont="1" applyFill="1" applyBorder="1" applyAlignment="1">
      <alignment horizontal="center"/>
    </xf>
    <xf numFmtId="0" fontId="64" fillId="3" borderId="6" xfId="0" applyFont="1" applyFill="1" applyBorder="1" applyAlignment="1">
      <alignment horizontal="center"/>
    </xf>
    <xf numFmtId="0" fontId="10" fillId="36" borderId="6" xfId="20" applyFont="1" applyFill="1" applyBorder="1" applyAlignment="1">
      <alignment horizontal="center" textRotation="90"/>
    </xf>
    <xf numFmtId="0" fontId="65" fillId="36" borderId="6" xfId="20" applyFont="1" applyFill="1" applyBorder="1" applyAlignment="1">
      <alignment horizontal="center" textRotation="90"/>
    </xf>
    <xf numFmtId="14" fontId="0" fillId="37" borderId="6" xfId="0" applyNumberFormat="1" applyFill="1" applyBorder="1" applyAlignment="1">
      <alignment horizontal="center"/>
    </xf>
    <xf numFmtId="14" fontId="3" fillId="0" borderId="0" xfId="19" applyNumberFormat="1" applyFont="1"/>
    <xf numFmtId="14" fontId="3" fillId="0" borderId="0" xfId="29" applyNumberFormat="1" applyFont="1"/>
    <xf numFmtId="0" fontId="85" fillId="0" borderId="0" xfId="18" applyFont="1" applyProtection="1">
      <protection locked="0"/>
    </xf>
    <xf numFmtId="0" fontId="84" fillId="0" borderId="0" xfId="0" applyFont="1" applyAlignment="1">
      <alignment horizontal="left"/>
    </xf>
    <xf numFmtId="0" fontId="23" fillId="0" borderId="45" xfId="18" applyBorder="1"/>
    <xf numFmtId="1" fontId="30" fillId="0" borderId="45" xfId="18" applyNumberFormat="1" applyFont="1" applyBorder="1" applyAlignment="1">
      <alignment horizontal="center"/>
    </xf>
    <xf numFmtId="1" fontId="30" fillId="0" borderId="22" xfId="18" applyNumberFormat="1" applyFont="1" applyBorder="1" applyAlignment="1">
      <alignment horizontal="center"/>
    </xf>
    <xf numFmtId="0" fontId="72" fillId="0" borderId="55" xfId="18" applyFont="1" applyBorder="1"/>
    <xf numFmtId="166" fontId="30" fillId="0" borderId="57" xfId="18" applyNumberFormat="1" applyFont="1" applyBorder="1" applyAlignment="1">
      <alignment horizontal="left"/>
    </xf>
    <xf numFmtId="0" fontId="28" fillId="0" borderId="60" xfId="18" applyFont="1" applyBorder="1"/>
    <xf numFmtId="0" fontId="23" fillId="0" borderId="60" xfId="18" applyBorder="1"/>
    <xf numFmtId="0" fontId="23" fillId="0" borderId="61" xfId="18" applyBorder="1"/>
    <xf numFmtId="0" fontId="90" fillId="32" borderId="0" xfId="18" applyFont="1" applyFill="1" applyAlignment="1">
      <alignment horizontal="center" vertical="center"/>
    </xf>
    <xf numFmtId="0" fontId="91" fillId="31" borderId="10" xfId="18" applyFont="1" applyFill="1" applyBorder="1" applyAlignment="1">
      <alignment horizontal="center"/>
    </xf>
    <xf numFmtId="0" fontId="91" fillId="31" borderId="12" xfId="18" applyFont="1" applyFill="1" applyBorder="1" applyAlignment="1">
      <alignment horizontal="center"/>
    </xf>
    <xf numFmtId="0" fontId="92" fillId="31" borderId="14" xfId="18" applyFont="1" applyFill="1" applyBorder="1"/>
    <xf numFmtId="1" fontId="30" fillId="26" borderId="0" xfId="18" applyNumberFormat="1" applyFont="1" applyFill="1" applyAlignment="1">
      <alignment horizontal="center"/>
    </xf>
    <xf numFmtId="0" fontId="72" fillId="26" borderId="0" xfId="18" applyFont="1" applyFill="1" applyAlignment="1">
      <alignment vertical="center" wrapText="1"/>
    </xf>
    <xf numFmtId="166" fontId="30" fillId="26" borderId="0" xfId="18" applyNumberFormat="1" applyFont="1" applyFill="1" applyAlignment="1">
      <alignment horizontal="left"/>
    </xf>
    <xf numFmtId="0" fontId="93" fillId="31" borderId="14" xfId="18" applyFont="1" applyFill="1" applyBorder="1" applyAlignment="1">
      <alignment horizontal="center"/>
    </xf>
    <xf numFmtId="0" fontId="3" fillId="0" borderId="0" xfId="29" applyFont="1" applyAlignment="1" applyProtection="1">
      <alignment horizontal="left"/>
      <protection locked="0"/>
    </xf>
    <xf numFmtId="0" fontId="80" fillId="0" borderId="0" xfId="29" applyFont="1" applyAlignment="1" applyProtection="1">
      <alignment horizontal="center"/>
      <protection locked="0"/>
    </xf>
    <xf numFmtId="164" fontId="72" fillId="0" borderId="0" xfId="0" applyNumberFormat="1" applyFont="1"/>
    <xf numFmtId="0" fontId="4" fillId="0" borderId="6" xfId="29" applyFont="1" applyBorder="1"/>
    <xf numFmtId="0" fontId="1" fillId="0" borderId="6" xfId="29" applyBorder="1"/>
    <xf numFmtId="0" fontId="4" fillId="0" borderId="48" xfId="29" applyFont="1" applyBorder="1" applyAlignment="1">
      <alignment horizontal="center"/>
    </xf>
    <xf numFmtId="0" fontId="7" fillId="0" borderId="0" xfId="29" applyFont="1" applyAlignment="1">
      <alignment horizontal="center"/>
    </xf>
    <xf numFmtId="0" fontId="7" fillId="0" borderId="0" xfId="29" applyFont="1" applyProtection="1">
      <protection locked="0"/>
    </xf>
    <xf numFmtId="0" fontId="1" fillId="39" borderId="6" xfId="29" applyFill="1" applyBorder="1"/>
    <xf numFmtId="0" fontId="1" fillId="16" borderId="6" xfId="29" applyFill="1" applyBorder="1"/>
    <xf numFmtId="0" fontId="10" fillId="3" borderId="0" xfId="29" applyFont="1" applyFill="1" applyAlignment="1">
      <alignment horizontal="center"/>
    </xf>
    <xf numFmtId="0" fontId="10" fillId="0" borderId="6" xfId="29" applyFont="1" applyBorder="1"/>
    <xf numFmtId="0" fontId="4" fillId="0" borderId="0" xfId="29" applyFont="1" applyAlignment="1">
      <alignment horizontal="center" vertical="center"/>
    </xf>
    <xf numFmtId="0" fontId="6" fillId="0" borderId="0" xfId="29" applyFont="1" applyAlignment="1">
      <alignment horizontal="center"/>
    </xf>
    <xf numFmtId="0" fontId="89" fillId="0" borderId="0" xfId="29" applyFont="1"/>
    <xf numFmtId="0" fontId="1" fillId="26" borderId="0" xfId="29" applyFill="1"/>
    <xf numFmtId="0" fontId="35" fillId="0" borderId="0" xfId="18" applyFont="1" applyAlignment="1" applyProtection="1">
      <alignment horizontal="center"/>
      <protection locked="0"/>
    </xf>
    <xf numFmtId="0" fontId="35" fillId="0" borderId="0" xfId="18" applyFont="1" applyProtection="1">
      <protection locked="0"/>
    </xf>
    <xf numFmtId="0" fontId="59" fillId="0" borderId="0" xfId="29" applyFont="1"/>
    <xf numFmtId="0" fontId="10" fillId="22" borderId="6" xfId="0" applyFont="1" applyFill="1" applyBorder="1" applyAlignment="1">
      <alignment horizontal="center"/>
    </xf>
    <xf numFmtId="0" fontId="10" fillId="21" borderId="6" xfId="5" applyFont="1" applyFill="1" applyBorder="1" applyAlignment="1">
      <alignment horizontal="center"/>
    </xf>
    <xf numFmtId="0" fontId="9" fillId="21" borderId="6" xfId="0" applyFont="1" applyFill="1" applyBorder="1" applyAlignment="1">
      <alignment horizontal="center"/>
    </xf>
    <xf numFmtId="0" fontId="9" fillId="21" borderId="31" xfId="0" applyFont="1" applyFill="1" applyBorder="1"/>
    <xf numFmtId="0" fontId="9" fillId="21" borderId="45" xfId="0" applyFont="1" applyFill="1" applyBorder="1"/>
    <xf numFmtId="0" fontId="9" fillId="21" borderId="32" xfId="0" applyFont="1" applyFill="1" applyBorder="1"/>
    <xf numFmtId="0" fontId="10" fillId="11" borderId="31" xfId="0" applyFont="1" applyFill="1" applyBorder="1" applyAlignment="1">
      <alignment vertical="center"/>
    </xf>
    <xf numFmtId="0" fontId="10" fillId="11" borderId="45" xfId="0" applyFont="1" applyFill="1" applyBorder="1" applyAlignment="1">
      <alignment vertical="center"/>
    </xf>
    <xf numFmtId="0" fontId="10" fillId="11" borderId="32" xfId="0" applyFont="1" applyFill="1" applyBorder="1" applyAlignment="1">
      <alignment vertical="center"/>
    </xf>
    <xf numFmtId="0" fontId="11" fillId="23" borderId="31" xfId="20" applyFont="1" applyFill="1" applyBorder="1"/>
    <xf numFmtId="0" fontId="11" fillId="23" borderId="45" xfId="20" applyFont="1" applyFill="1" applyBorder="1"/>
    <xf numFmtId="0" fontId="11" fillId="23" borderId="32" xfId="20" applyFont="1" applyFill="1" applyBorder="1"/>
    <xf numFmtId="0" fontId="11" fillId="23" borderId="31" xfId="21" applyFont="1" applyFill="1" applyBorder="1"/>
    <xf numFmtId="0" fontId="11" fillId="23" borderId="45" xfId="21" applyFont="1" applyFill="1" applyBorder="1"/>
    <xf numFmtId="0" fontId="11" fillId="23" borderId="32" xfId="21" applyFont="1" applyFill="1" applyBorder="1"/>
    <xf numFmtId="0" fontId="11" fillId="23" borderId="31" xfId="22" applyFont="1" applyFill="1" applyBorder="1"/>
    <xf numFmtId="0" fontId="11" fillId="23" borderId="45" xfId="22" applyFont="1" applyFill="1" applyBorder="1"/>
    <xf numFmtId="0" fontId="11" fillId="23" borderId="32" xfId="22" applyFont="1" applyFill="1" applyBorder="1"/>
    <xf numFmtId="0" fontId="11" fillId="23" borderId="31" xfId="23" applyFont="1" applyFill="1" applyBorder="1"/>
    <xf numFmtId="0" fontId="11" fillId="23" borderId="45" xfId="23" applyFont="1" applyFill="1" applyBorder="1"/>
    <xf numFmtId="0" fontId="11" fillId="23" borderId="32" xfId="23" applyFont="1" applyFill="1" applyBorder="1"/>
    <xf numFmtId="0" fontId="11" fillId="23" borderId="31" xfId="24" applyFont="1" applyFill="1" applyBorder="1"/>
    <xf numFmtId="0" fontId="11" fillId="23" borderId="45" xfId="24" applyFont="1" applyFill="1" applyBorder="1"/>
    <xf numFmtId="0" fontId="11" fillId="23" borderId="32" xfId="24" applyFont="1" applyFill="1" applyBorder="1"/>
    <xf numFmtId="0" fontId="11" fillId="23" borderId="31" xfId="25" applyFont="1" applyFill="1" applyBorder="1"/>
    <xf numFmtId="0" fontId="11" fillId="23" borderId="45" xfId="25" applyFont="1" applyFill="1" applyBorder="1"/>
    <xf numFmtId="0" fontId="11" fillId="23" borderId="32" xfId="25" applyFont="1" applyFill="1" applyBorder="1"/>
    <xf numFmtId="0" fontId="11" fillId="23" borderId="31" xfId="26" applyFont="1" applyFill="1" applyBorder="1"/>
    <xf numFmtId="0" fontId="11" fillId="23" borderId="45" xfId="26" applyFont="1" applyFill="1" applyBorder="1"/>
    <xf numFmtId="0" fontId="11" fillId="23" borderId="32" xfId="26" applyFont="1" applyFill="1" applyBorder="1"/>
    <xf numFmtId="0" fontId="11" fillId="23" borderId="31" xfId="27" applyFont="1" applyFill="1" applyBorder="1"/>
    <xf numFmtId="0" fontId="11" fillId="23" borderId="45" xfId="27" applyFont="1" applyFill="1" applyBorder="1"/>
    <xf numFmtId="0" fontId="11" fillId="23" borderId="32" xfId="27" applyFont="1" applyFill="1" applyBorder="1"/>
    <xf numFmtId="0" fontId="10" fillId="23" borderId="31" xfId="20" applyFont="1" applyFill="1" applyBorder="1"/>
    <xf numFmtId="0" fontId="10" fillId="23" borderId="45" xfId="20" applyFont="1" applyFill="1" applyBorder="1"/>
    <xf numFmtId="0" fontId="10" fillId="23" borderId="32" xfId="20" applyFont="1" applyFill="1" applyBorder="1"/>
    <xf numFmtId="0" fontId="3" fillId="17" borderId="31" xfId="28" applyFont="1" applyFill="1" applyBorder="1"/>
    <xf numFmtId="0" fontId="3" fillId="17" borderId="45" xfId="28" applyFont="1" applyFill="1" applyBorder="1"/>
    <xf numFmtId="0" fontId="3" fillId="17" borderId="32" xfId="28" applyFont="1" applyFill="1" applyBorder="1"/>
    <xf numFmtId="0" fontId="64" fillId="11" borderId="31" xfId="28" applyFont="1" applyFill="1" applyBorder="1" applyAlignment="1">
      <alignment vertical="center"/>
    </xf>
    <xf numFmtId="0" fontId="64" fillId="11" borderId="45" xfId="28" applyFont="1" applyFill="1" applyBorder="1" applyAlignment="1">
      <alignment vertical="center"/>
    </xf>
    <xf numFmtId="0" fontId="64" fillId="11" borderId="32" xfId="28" applyFont="1" applyFill="1" applyBorder="1" applyAlignment="1">
      <alignment vertical="center"/>
    </xf>
    <xf numFmtId="0" fontId="64" fillId="17" borderId="31" xfId="0" applyFont="1" applyFill="1" applyBorder="1" applyAlignment="1">
      <alignment vertical="center"/>
    </xf>
    <xf numFmtId="0" fontId="64" fillId="17" borderId="45" xfId="0" applyFont="1" applyFill="1" applyBorder="1" applyAlignment="1">
      <alignment vertical="center"/>
    </xf>
    <xf numFmtId="0" fontId="64" fillId="17" borderId="32" xfId="0" applyFont="1" applyFill="1" applyBorder="1" applyAlignment="1">
      <alignment vertical="center"/>
    </xf>
    <xf numFmtId="0" fontId="33" fillId="0" borderId="0" xfId="0" applyFont="1"/>
    <xf numFmtId="0" fontId="94" fillId="0" borderId="0" xfId="0" applyFont="1"/>
    <xf numFmtId="0" fontId="65" fillId="20" borderId="46" xfId="5" applyFont="1" applyFill="1" applyBorder="1" applyAlignment="1">
      <alignment horizontal="center" textRotation="90"/>
    </xf>
    <xf numFmtId="0" fontId="65" fillId="0" borderId="6" xfId="5" applyFont="1" applyBorder="1" applyAlignment="1">
      <alignment horizontal="center"/>
    </xf>
    <xf numFmtId="0" fontId="65" fillId="0" borderId="6" xfId="6" applyFont="1" applyBorder="1" applyAlignment="1">
      <alignment horizontal="center"/>
    </xf>
    <xf numFmtId="0" fontId="65" fillId="20" borderId="6" xfId="5" applyFont="1" applyFill="1" applyBorder="1" applyAlignment="1">
      <alignment horizontal="center" textRotation="90"/>
    </xf>
    <xf numFmtId="0" fontId="65" fillId="0" borderId="6" xfId="7" applyFont="1" applyBorder="1" applyAlignment="1">
      <alignment horizontal="center"/>
    </xf>
    <xf numFmtId="0" fontId="65" fillId="0" borderId="6" xfId="8" applyFont="1" applyBorder="1" applyAlignment="1">
      <alignment horizontal="center"/>
    </xf>
    <xf numFmtId="0" fontId="65" fillId="0" borderId="6" xfId="9" applyFont="1" applyBorder="1" applyAlignment="1">
      <alignment horizontal="center"/>
    </xf>
    <xf numFmtId="0" fontId="65" fillId="0" borderId="6" xfId="10" applyFont="1" applyBorder="1" applyAlignment="1">
      <alignment horizontal="center"/>
    </xf>
    <xf numFmtId="0" fontId="65" fillId="0" borderId="6" xfId="11" applyFont="1" applyBorder="1" applyAlignment="1">
      <alignment horizontal="center"/>
    </xf>
    <xf numFmtId="0" fontId="65" fillId="0" borderId="6" xfId="12" applyFont="1" applyBorder="1" applyAlignment="1">
      <alignment horizontal="center"/>
    </xf>
    <xf numFmtId="0" fontId="65" fillId="0" borderId="6" xfId="1" applyFont="1" applyBorder="1" applyAlignment="1">
      <alignment horizontal="center"/>
    </xf>
    <xf numFmtId="0" fontId="65" fillId="0" borderId="6" xfId="2" applyFont="1" applyBorder="1" applyAlignment="1">
      <alignment horizontal="center"/>
    </xf>
    <xf numFmtId="0" fontId="65" fillId="0" borderId="6" xfId="3" applyFont="1" applyBorder="1" applyAlignment="1">
      <alignment horizontal="center"/>
    </xf>
    <xf numFmtId="0" fontId="65" fillId="0" borderId="6" xfId="4" applyFont="1" applyBorder="1" applyAlignment="1">
      <alignment horizontal="center"/>
    </xf>
    <xf numFmtId="0" fontId="9" fillId="0" borderId="6" xfId="5" applyFont="1" applyBorder="1" applyAlignment="1">
      <alignment horizontal="center"/>
    </xf>
    <xf numFmtId="0" fontId="82" fillId="0" borderId="6" xfId="5" applyFont="1" applyBorder="1" applyAlignment="1">
      <alignment horizontal="center"/>
    </xf>
    <xf numFmtId="0" fontId="9" fillId="21" borderId="6" xfId="5" applyFont="1" applyFill="1" applyBorder="1" applyAlignment="1">
      <alignment horizontal="center"/>
    </xf>
    <xf numFmtId="0" fontId="9" fillId="0" borderId="6" xfId="6" applyFont="1" applyBorder="1" applyAlignment="1">
      <alignment horizontal="center"/>
    </xf>
    <xf numFmtId="0" fontId="82" fillId="0" borderId="6" xfId="6" applyFont="1" applyBorder="1" applyAlignment="1">
      <alignment horizontal="center"/>
    </xf>
    <xf numFmtId="0" fontId="9" fillId="21" borderId="6" xfId="6" applyFont="1" applyFill="1" applyBorder="1" applyAlignment="1">
      <alignment horizontal="center"/>
    </xf>
    <xf numFmtId="0" fontId="9" fillId="0" borderId="6" xfId="7" applyFont="1" applyBorder="1" applyAlignment="1">
      <alignment horizontal="center"/>
    </xf>
    <xf numFmtId="0" fontId="82" fillId="0" borderId="6" xfId="7" applyFont="1" applyBorder="1" applyAlignment="1">
      <alignment horizontal="center"/>
    </xf>
    <xf numFmtId="0" fontId="9" fillId="21" borderId="6" xfId="7" applyFont="1" applyFill="1" applyBorder="1" applyAlignment="1">
      <alignment horizontal="center"/>
    </xf>
    <xf numFmtId="0" fontId="9" fillId="0" borderId="6" xfId="8" applyFont="1" applyBorder="1" applyAlignment="1">
      <alignment horizontal="center"/>
    </xf>
    <xf numFmtId="0" fontId="82" fillId="0" borderId="6" xfId="8" applyFont="1" applyBorder="1" applyAlignment="1">
      <alignment horizontal="center"/>
    </xf>
    <xf numFmtId="0" fontId="9" fillId="21" borderId="6" xfId="8" applyFont="1" applyFill="1" applyBorder="1" applyAlignment="1">
      <alignment horizontal="center"/>
    </xf>
    <xf numFmtId="0" fontId="9" fillId="0" borderId="6" xfId="9" applyFont="1" applyBorder="1" applyAlignment="1">
      <alignment horizontal="center"/>
    </xf>
    <xf numFmtId="0" fontId="82" fillId="0" borderId="6" xfId="9" applyFont="1" applyBorder="1" applyAlignment="1">
      <alignment horizontal="center"/>
    </xf>
    <xf numFmtId="0" fontId="9" fillId="21" borderId="6" xfId="9" applyFont="1" applyFill="1" applyBorder="1" applyAlignment="1">
      <alignment horizontal="center"/>
    </xf>
    <xf numFmtId="0" fontId="9" fillId="0" borderId="6" xfId="10" applyFont="1" applyBorder="1" applyAlignment="1">
      <alignment horizontal="center"/>
    </xf>
    <xf numFmtId="0" fontId="82" fillId="0" borderId="6" xfId="10" applyFont="1" applyBorder="1" applyAlignment="1">
      <alignment horizontal="center"/>
    </xf>
    <xf numFmtId="0" fontId="9" fillId="21" borderId="6" xfId="10" applyFont="1" applyFill="1" applyBorder="1" applyAlignment="1">
      <alignment horizontal="center"/>
    </xf>
    <xf numFmtId="0" fontId="9" fillId="0" borderId="6" xfId="11" applyFont="1" applyBorder="1" applyAlignment="1">
      <alignment horizontal="center"/>
    </xf>
    <xf numFmtId="0" fontId="82" fillId="0" borderId="6" xfId="11" applyFont="1" applyBorder="1" applyAlignment="1">
      <alignment horizontal="center"/>
    </xf>
    <xf numFmtId="0" fontId="9" fillId="21" borderId="6" xfId="11" applyFont="1" applyFill="1" applyBorder="1" applyAlignment="1">
      <alignment horizontal="center"/>
    </xf>
    <xf numFmtId="0" fontId="9" fillId="0" borderId="6" xfId="12" applyFont="1" applyBorder="1" applyAlignment="1">
      <alignment horizontal="center"/>
    </xf>
    <xf numFmtId="0" fontId="82" fillId="0" borderId="6" xfId="12" applyFont="1" applyBorder="1" applyAlignment="1">
      <alignment horizontal="center"/>
    </xf>
    <xf numFmtId="0" fontId="9" fillId="21" borderId="6" xfId="12" applyFont="1" applyFill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82" fillId="0" borderId="6" xfId="1" applyFont="1" applyBorder="1" applyAlignment="1">
      <alignment horizontal="center"/>
    </xf>
    <xf numFmtId="0" fontId="9" fillId="21" borderId="6" xfId="1" applyFont="1" applyFill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82" fillId="0" borderId="6" xfId="2" applyFont="1" applyBorder="1" applyAlignment="1">
      <alignment horizontal="center"/>
    </xf>
    <xf numFmtId="0" fontId="9" fillId="21" borderId="6" xfId="2" applyFont="1" applyFill="1" applyBorder="1" applyAlignment="1">
      <alignment horizontal="center"/>
    </xf>
    <xf numFmtId="0" fontId="9" fillId="0" borderId="6" xfId="3" applyFont="1" applyBorder="1" applyAlignment="1">
      <alignment horizontal="center"/>
    </xf>
    <xf numFmtId="0" fontId="82" fillId="0" borderId="6" xfId="3" applyFont="1" applyBorder="1" applyAlignment="1">
      <alignment horizontal="center"/>
    </xf>
    <xf numFmtId="0" fontId="9" fillId="21" borderId="6" xfId="3" applyFont="1" applyFill="1" applyBorder="1" applyAlignment="1">
      <alignment horizontal="center"/>
    </xf>
    <xf numFmtId="0" fontId="9" fillId="0" borderId="6" xfId="4" applyFont="1" applyBorder="1" applyAlignment="1">
      <alignment horizontal="center"/>
    </xf>
    <xf numFmtId="0" fontId="82" fillId="0" borderId="6" xfId="4" applyFont="1" applyBorder="1" applyAlignment="1">
      <alignment horizontal="center"/>
    </xf>
    <xf numFmtId="0" fontId="9" fillId="21" borderId="6" xfId="4" applyFont="1" applyFill="1" applyBorder="1" applyAlignment="1">
      <alignment horizontal="center"/>
    </xf>
    <xf numFmtId="0" fontId="9" fillId="22" borderId="6" xfId="0" applyFont="1" applyFill="1" applyBorder="1"/>
    <xf numFmtId="0" fontId="6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23" borderId="6" xfId="0" applyFont="1" applyFill="1" applyBorder="1"/>
    <xf numFmtId="0" fontId="9" fillId="20" borderId="46" xfId="5" applyFont="1" applyFill="1" applyBorder="1" applyAlignment="1">
      <alignment horizontal="center" textRotation="90"/>
    </xf>
    <xf numFmtId="0" fontId="66" fillId="20" borderId="46" xfId="5" applyFont="1" applyFill="1" applyBorder="1" applyAlignment="1">
      <alignment horizontal="center" textRotation="90"/>
    </xf>
    <xf numFmtId="0" fontId="9" fillId="20" borderId="6" xfId="5" applyFont="1" applyFill="1" applyBorder="1" applyAlignment="1">
      <alignment horizontal="center" textRotation="90"/>
    </xf>
    <xf numFmtId="0" fontId="82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29" borderId="0" xfId="0" applyFont="1" applyFill="1" applyAlignment="1" applyProtection="1">
      <alignment horizontal="center"/>
      <protection locked="0"/>
    </xf>
    <xf numFmtId="0" fontId="23" fillId="0" borderId="16" xfId="18" applyBorder="1" applyAlignment="1" applyProtection="1">
      <alignment horizontal="center"/>
      <protection locked="0"/>
    </xf>
    <xf numFmtId="0" fontId="23" fillId="0" borderId="22" xfId="18" applyBorder="1" applyAlignment="1" applyProtection="1">
      <alignment horizontal="center"/>
      <protection locked="0"/>
    </xf>
    <xf numFmtId="0" fontId="23" fillId="0" borderId="17" xfId="18" applyBorder="1" applyAlignment="1" applyProtection="1">
      <alignment horizontal="center"/>
      <protection locked="0"/>
    </xf>
    <xf numFmtId="0" fontId="23" fillId="0" borderId="18" xfId="18" applyBorder="1" applyAlignment="1" applyProtection="1">
      <alignment horizontal="center"/>
      <protection locked="0"/>
    </xf>
    <xf numFmtId="0" fontId="23" fillId="0" borderId="19" xfId="18" applyBorder="1" applyAlignment="1" applyProtection="1">
      <alignment horizontal="center"/>
      <protection locked="0"/>
    </xf>
    <xf numFmtId="0" fontId="23" fillId="0" borderId="20" xfId="18" applyBorder="1" applyAlignment="1" applyProtection="1">
      <alignment horizontal="center"/>
      <protection locked="0"/>
    </xf>
    <xf numFmtId="0" fontId="23" fillId="0" borderId="1" xfId="18" applyBorder="1" applyAlignment="1" applyProtection="1">
      <alignment horizontal="center"/>
      <protection locked="0"/>
    </xf>
    <xf numFmtId="0" fontId="23" fillId="0" borderId="21" xfId="18" applyBorder="1" applyAlignment="1" applyProtection="1">
      <alignment horizontal="center"/>
      <protection locked="0"/>
    </xf>
    <xf numFmtId="0" fontId="31" fillId="18" borderId="0" xfId="18" applyFont="1" applyFill="1" applyAlignment="1" applyProtection="1">
      <alignment horizontal="center"/>
      <protection locked="0"/>
    </xf>
    <xf numFmtId="0" fontId="31" fillId="35" borderId="0" xfId="18" applyFont="1" applyFill="1" applyAlignment="1" applyProtection="1">
      <alignment horizontal="center"/>
      <protection locked="0"/>
    </xf>
    <xf numFmtId="0" fontId="86" fillId="0" borderId="0" xfId="0" applyFont="1" applyAlignment="1">
      <alignment horizontal="left"/>
    </xf>
    <xf numFmtId="0" fontId="10" fillId="0" borderId="6" xfId="20" applyFont="1" applyBorder="1" applyAlignment="1">
      <alignment horizontal="center"/>
    </xf>
    <xf numFmtId="0" fontId="65" fillId="0" borderId="6" xfId="20" applyFont="1" applyBorder="1" applyAlignment="1">
      <alignment horizontal="center"/>
    </xf>
    <xf numFmtId="0" fontId="10" fillId="40" borderId="6" xfId="20" applyFont="1" applyFill="1" applyBorder="1" applyAlignment="1">
      <alignment horizontal="center"/>
    </xf>
    <xf numFmtId="0" fontId="95" fillId="0" borderId="0" xfId="0" applyFont="1"/>
    <xf numFmtId="0" fontId="10" fillId="0" borderId="6" xfId="21" applyFont="1" applyBorder="1" applyAlignment="1">
      <alignment horizontal="center"/>
    </xf>
    <xf numFmtId="0" fontId="65" fillId="0" borderId="6" xfId="21" applyFont="1" applyBorder="1" applyAlignment="1">
      <alignment horizontal="center"/>
    </xf>
    <xf numFmtId="0" fontId="10" fillId="40" borderId="6" xfId="21" applyFont="1" applyFill="1" applyBorder="1" applyAlignment="1">
      <alignment horizontal="center"/>
    </xf>
    <xf numFmtId="0" fontId="10" fillId="0" borderId="6" xfId="22" applyFont="1" applyBorder="1" applyAlignment="1">
      <alignment horizontal="center"/>
    </xf>
    <xf numFmtId="0" fontId="65" fillId="0" borderId="6" xfId="22" applyFont="1" applyBorder="1" applyAlignment="1">
      <alignment horizontal="center"/>
    </xf>
    <xf numFmtId="0" fontId="10" fillId="40" borderId="6" xfId="22" applyFont="1" applyFill="1" applyBorder="1" applyAlignment="1">
      <alignment horizontal="center"/>
    </xf>
    <xf numFmtId="0" fontId="10" fillId="0" borderId="6" xfId="23" applyFont="1" applyBorder="1" applyAlignment="1">
      <alignment horizontal="center"/>
    </xf>
    <xf numFmtId="0" fontId="65" fillId="0" borderId="6" xfId="23" applyFont="1" applyBorder="1" applyAlignment="1">
      <alignment horizontal="center"/>
    </xf>
    <xf numFmtId="0" fontId="10" fillId="40" borderId="6" xfId="23" applyFont="1" applyFill="1" applyBorder="1" applyAlignment="1">
      <alignment horizontal="center"/>
    </xf>
    <xf numFmtId="0" fontId="10" fillId="0" borderId="6" xfId="24" applyFont="1" applyBorder="1" applyAlignment="1">
      <alignment horizontal="center"/>
    </xf>
    <xf numFmtId="0" fontId="65" fillId="0" borderId="6" xfId="24" applyFont="1" applyBorder="1" applyAlignment="1">
      <alignment horizontal="center"/>
    </xf>
    <xf numFmtId="0" fontId="10" fillId="40" borderId="6" xfId="24" applyFont="1" applyFill="1" applyBorder="1" applyAlignment="1">
      <alignment horizontal="center"/>
    </xf>
    <xf numFmtId="0" fontId="10" fillId="0" borderId="6" xfId="25" applyFont="1" applyBorder="1" applyAlignment="1">
      <alignment horizontal="center"/>
    </xf>
    <xf numFmtId="0" fontId="65" fillId="0" borderId="6" xfId="25" applyFont="1" applyBorder="1" applyAlignment="1">
      <alignment horizontal="center"/>
    </xf>
    <xf numFmtId="0" fontId="10" fillId="40" borderId="6" xfId="25" applyFont="1" applyFill="1" applyBorder="1" applyAlignment="1">
      <alignment horizontal="center"/>
    </xf>
    <xf numFmtId="0" fontId="10" fillId="0" borderId="6" xfId="26" applyFont="1" applyBorder="1" applyAlignment="1">
      <alignment horizontal="center"/>
    </xf>
    <xf numFmtId="0" fontId="65" fillId="0" borderId="6" xfId="26" applyFont="1" applyBorder="1" applyAlignment="1">
      <alignment horizontal="center"/>
    </xf>
    <xf numFmtId="0" fontId="10" fillId="40" borderId="6" xfId="26" applyFont="1" applyFill="1" applyBorder="1" applyAlignment="1">
      <alignment horizontal="center"/>
    </xf>
    <xf numFmtId="0" fontId="10" fillId="0" borderId="6" xfId="27" applyFont="1" applyBorder="1" applyAlignment="1">
      <alignment horizontal="center"/>
    </xf>
    <xf numFmtId="0" fontId="65" fillId="0" borderId="6" xfId="27" applyFont="1" applyBorder="1" applyAlignment="1">
      <alignment horizontal="center"/>
    </xf>
    <xf numFmtId="0" fontId="10" fillId="40" borderId="6" xfId="27" applyFont="1" applyFill="1" applyBorder="1" applyAlignment="1">
      <alignment horizontal="center"/>
    </xf>
    <xf numFmtId="0" fontId="65" fillId="0" borderId="6" xfId="0" applyFont="1" applyBorder="1"/>
    <xf numFmtId="0" fontId="95" fillId="41" borderId="6" xfId="0" applyFont="1" applyFill="1" applyBorder="1"/>
    <xf numFmtId="0" fontId="95" fillId="0" borderId="6" xfId="0" applyFont="1" applyBorder="1"/>
    <xf numFmtId="0" fontId="10" fillId="0" borderId="6" xfId="13" applyFont="1" applyBorder="1" applyAlignment="1">
      <alignment horizontal="center"/>
    </xf>
    <xf numFmtId="0" fontId="65" fillId="0" borderId="6" xfId="13" applyFont="1" applyBorder="1" applyAlignment="1">
      <alignment horizontal="center"/>
    </xf>
    <xf numFmtId="0" fontId="10" fillId="40" borderId="6" xfId="13" applyFont="1" applyFill="1" applyBorder="1" applyAlignment="1">
      <alignment horizontal="center"/>
    </xf>
    <xf numFmtId="0" fontId="10" fillId="0" borderId="6" xfId="14" applyFont="1" applyBorder="1" applyAlignment="1">
      <alignment horizontal="center"/>
    </xf>
    <xf numFmtId="0" fontId="65" fillId="0" borderId="6" xfId="14" applyFont="1" applyBorder="1" applyAlignment="1">
      <alignment horizontal="center"/>
    </xf>
    <xf numFmtId="0" fontId="10" fillId="40" borderId="6" xfId="14" applyFont="1" applyFill="1" applyBorder="1" applyAlignment="1">
      <alignment horizontal="center"/>
    </xf>
    <xf numFmtId="0" fontId="10" fillId="0" borderId="6" xfId="15" applyFont="1" applyBorder="1" applyAlignment="1">
      <alignment horizontal="center"/>
    </xf>
    <xf numFmtId="0" fontId="65" fillId="0" borderId="6" xfId="15" applyFont="1" applyBorder="1" applyAlignment="1">
      <alignment horizontal="center"/>
    </xf>
    <xf numFmtId="0" fontId="10" fillId="40" borderId="6" xfId="15" applyFont="1" applyFill="1" applyBorder="1" applyAlignment="1">
      <alignment horizontal="center"/>
    </xf>
    <xf numFmtId="0" fontId="10" fillId="0" borderId="6" xfId="16" applyFont="1" applyBorder="1" applyAlignment="1">
      <alignment horizontal="center"/>
    </xf>
    <xf numFmtId="0" fontId="65" fillId="0" borderId="6" xfId="16" applyFont="1" applyBorder="1" applyAlignment="1">
      <alignment horizontal="center"/>
    </xf>
    <xf numFmtId="0" fontId="10" fillId="40" borderId="6" xfId="16" applyFont="1" applyFill="1" applyBorder="1" applyAlignment="1">
      <alignment horizontal="center"/>
    </xf>
    <xf numFmtId="0" fontId="10" fillId="0" borderId="6" xfId="17" applyFont="1" applyBorder="1" applyAlignment="1">
      <alignment horizontal="center"/>
    </xf>
    <xf numFmtId="0" fontId="65" fillId="0" borderId="6" xfId="17" applyFont="1" applyBorder="1" applyAlignment="1">
      <alignment horizontal="center"/>
    </xf>
    <xf numFmtId="0" fontId="10" fillId="40" borderId="6" xfId="17" applyFont="1" applyFill="1" applyBorder="1" applyAlignment="1">
      <alignment horizontal="center"/>
    </xf>
    <xf numFmtId="0" fontId="10" fillId="22" borderId="6" xfId="27" applyFont="1" applyFill="1" applyBorder="1" applyAlignment="1">
      <alignment horizontal="center"/>
    </xf>
    <xf numFmtId="0" fontId="23" fillId="0" borderId="4" xfId="18" applyBorder="1" applyAlignment="1">
      <alignment horizontal="center"/>
    </xf>
    <xf numFmtId="0" fontId="23" fillId="0" borderId="30" xfId="18" applyBorder="1" applyAlignment="1">
      <alignment horizontal="center"/>
    </xf>
    <xf numFmtId="0" fontId="23" fillId="0" borderId="36" xfId="18" applyBorder="1" applyAlignment="1">
      <alignment horizontal="center"/>
    </xf>
    <xf numFmtId="0" fontId="23" fillId="0" borderId="31" xfId="18" applyBorder="1" applyAlignment="1">
      <alignment horizontal="center"/>
    </xf>
    <xf numFmtId="0" fontId="23" fillId="0" borderId="27" xfId="18" applyBorder="1" applyAlignment="1">
      <alignment horizontal="center"/>
    </xf>
    <xf numFmtId="0" fontId="23" fillId="0" borderId="37" xfId="18" applyBorder="1" applyAlignment="1">
      <alignment horizontal="center"/>
    </xf>
    <xf numFmtId="0" fontId="23" fillId="42" borderId="2" xfId="18" applyFill="1" applyBorder="1" applyAlignment="1">
      <alignment horizontal="center"/>
    </xf>
    <xf numFmtId="0" fontId="23" fillId="42" borderId="29" xfId="18" applyFill="1" applyBorder="1" applyAlignment="1">
      <alignment horizontal="center"/>
    </xf>
    <xf numFmtId="0" fontId="23" fillId="42" borderId="35" xfId="18" applyFill="1" applyBorder="1" applyAlignment="1">
      <alignment horizontal="center"/>
    </xf>
    <xf numFmtId="0" fontId="23" fillId="42" borderId="28" xfId="18" applyFill="1" applyBorder="1" applyAlignment="1">
      <alignment horizontal="center"/>
    </xf>
    <xf numFmtId="0" fontId="23" fillId="42" borderId="32" xfId="18" applyFill="1" applyBorder="1" applyAlignment="1">
      <alignment horizontal="center"/>
    </xf>
    <xf numFmtId="0" fontId="23" fillId="42" borderId="38" xfId="18" applyFill="1" applyBorder="1" applyAlignment="1">
      <alignment horizontal="center"/>
    </xf>
    <xf numFmtId="0" fontId="3" fillId="26" borderId="0" xfId="0" applyFont="1" applyFill="1" applyAlignment="1">
      <alignment horizontal="left"/>
    </xf>
    <xf numFmtId="0" fontId="3" fillId="28" borderId="0" xfId="0" applyFont="1" applyFill="1" applyAlignment="1">
      <alignment horizontal="right"/>
    </xf>
    <xf numFmtId="1" fontId="24" fillId="0" borderId="0" xfId="18" applyNumberFormat="1" applyFont="1" applyProtection="1">
      <protection locked="0"/>
    </xf>
    <xf numFmtId="0" fontId="9" fillId="15" borderId="0" xfId="19" applyFont="1" applyFill="1"/>
    <xf numFmtId="0" fontId="9" fillId="16" borderId="0" xfId="19" applyFont="1" applyFill="1"/>
    <xf numFmtId="0" fontId="4" fillId="26" borderId="26" xfId="19" applyFont="1" applyFill="1" applyBorder="1"/>
    <xf numFmtId="0" fontId="35" fillId="0" borderId="16" xfId="18" applyFont="1" applyBorder="1" applyAlignment="1" applyProtection="1">
      <alignment horizontal="center"/>
      <protection locked="0"/>
    </xf>
    <xf numFmtId="0" fontId="35" fillId="0" borderId="22" xfId="18" applyFont="1" applyBorder="1" applyAlignment="1" applyProtection="1">
      <alignment horizontal="center"/>
      <protection locked="0"/>
    </xf>
    <xf numFmtId="0" fontId="35" fillId="0" borderId="17" xfId="18" applyFont="1" applyBorder="1" applyAlignment="1" applyProtection="1">
      <alignment horizontal="center"/>
      <protection locked="0"/>
    </xf>
    <xf numFmtId="0" fontId="35" fillId="0" borderId="18" xfId="18" applyFont="1" applyBorder="1" applyAlignment="1" applyProtection="1">
      <alignment horizontal="center"/>
      <protection locked="0"/>
    </xf>
    <xf numFmtId="0" fontId="35" fillId="0" borderId="19" xfId="18" applyFont="1" applyBorder="1" applyAlignment="1" applyProtection="1">
      <alignment horizontal="center"/>
      <protection locked="0"/>
    </xf>
    <xf numFmtId="1" fontId="24" fillId="0" borderId="0" xfId="18" applyNumberFormat="1" applyFont="1"/>
    <xf numFmtId="0" fontId="96" fillId="0" borderId="0" xfId="18" applyFont="1" applyProtection="1">
      <protection locked="0"/>
    </xf>
    <xf numFmtId="0" fontId="96" fillId="0" borderId="0" xfId="18" applyFont="1"/>
    <xf numFmtId="0" fontId="96" fillId="16" borderId="6" xfId="18" applyFont="1" applyFill="1" applyBorder="1" applyAlignment="1">
      <alignment horizontal="center"/>
    </xf>
    <xf numFmtId="0" fontId="96" fillId="0" borderId="6" xfId="18" applyFont="1" applyBorder="1" applyAlignment="1">
      <alignment horizontal="center"/>
    </xf>
    <xf numFmtId="0" fontId="96" fillId="0" borderId="0" xfId="18" applyFont="1" applyAlignment="1">
      <alignment horizontal="center"/>
    </xf>
    <xf numFmtId="167" fontId="97" fillId="0" borderId="0" xfId="18" applyNumberFormat="1" applyFont="1" applyProtection="1">
      <protection locked="0"/>
    </xf>
    <xf numFmtId="165" fontId="25" fillId="0" borderId="0" xfId="18" applyNumberFormat="1" applyFont="1" applyAlignment="1">
      <alignment horizontal="center"/>
    </xf>
    <xf numFmtId="0" fontId="3" fillId="28" borderId="0" xfId="0" applyFont="1" applyFill="1" applyAlignment="1" applyProtection="1">
      <alignment horizontal="right"/>
      <protection locked="0"/>
    </xf>
    <xf numFmtId="0" fontId="9" fillId="4" borderId="0" xfId="0" applyFont="1" applyFill="1"/>
    <xf numFmtId="0" fontId="9" fillId="5" borderId="0" xfId="0" applyFont="1" applyFill="1"/>
    <xf numFmtId="0" fontId="47" fillId="0" borderId="0" xfId="18" applyFont="1" applyProtection="1">
      <protection locked="0"/>
    </xf>
    <xf numFmtId="0" fontId="47" fillId="8" borderId="0" xfId="18" applyFont="1" applyFill="1"/>
    <xf numFmtId="0" fontId="47" fillId="0" borderId="16" xfId="18" applyFont="1" applyBorder="1" applyProtection="1">
      <protection locked="0"/>
    </xf>
    <xf numFmtId="0" fontId="47" fillId="0" borderId="17" xfId="18" applyFont="1" applyBorder="1" applyProtection="1">
      <protection locked="0"/>
    </xf>
    <xf numFmtId="0" fontId="47" fillId="0" borderId="18" xfId="18" applyFont="1" applyBorder="1" applyProtection="1">
      <protection locked="0"/>
    </xf>
    <xf numFmtId="0" fontId="47" fillId="0" borderId="19" xfId="18" applyFont="1" applyBorder="1" applyProtection="1">
      <protection locked="0"/>
    </xf>
    <xf numFmtId="0" fontId="47" fillId="8" borderId="18" xfId="18" applyFont="1" applyFill="1" applyBorder="1"/>
    <xf numFmtId="0" fontId="47" fillId="8" borderId="19" xfId="18" applyFont="1" applyFill="1" applyBorder="1"/>
    <xf numFmtId="0" fontId="47" fillId="13" borderId="18" xfId="18" applyFont="1" applyFill="1" applyBorder="1"/>
    <xf numFmtId="0" fontId="47" fillId="13" borderId="19" xfId="18" applyFont="1" applyFill="1" applyBorder="1"/>
    <xf numFmtId="0" fontId="47" fillId="13" borderId="20" xfId="18" applyFont="1" applyFill="1" applyBorder="1"/>
    <xf numFmtId="0" fontId="47" fillId="13" borderId="21" xfId="18" applyFont="1" applyFill="1" applyBorder="1"/>
    <xf numFmtId="0" fontId="47" fillId="12" borderId="17" xfId="18" applyFont="1" applyFill="1" applyBorder="1" applyProtection="1">
      <protection locked="0"/>
    </xf>
    <xf numFmtId="0" fontId="47" fillId="3" borderId="18" xfId="18" applyFont="1" applyFill="1" applyBorder="1"/>
    <xf numFmtId="0" fontId="47" fillId="3" borderId="19" xfId="18" applyFont="1" applyFill="1" applyBorder="1"/>
    <xf numFmtId="0" fontId="47" fillId="3" borderId="20" xfId="18" applyFont="1" applyFill="1" applyBorder="1"/>
    <xf numFmtId="0" fontId="47" fillId="3" borderId="21" xfId="18" applyFont="1" applyFill="1" applyBorder="1"/>
    <xf numFmtId="0" fontId="47" fillId="8" borderId="20" xfId="18" applyFont="1" applyFill="1" applyBorder="1"/>
    <xf numFmtId="0" fontId="47" fillId="8" borderId="21" xfId="18" applyFont="1" applyFill="1" applyBorder="1"/>
    <xf numFmtId="0" fontId="47" fillId="13" borderId="16" xfId="18" applyFont="1" applyFill="1" applyBorder="1"/>
    <xf numFmtId="0" fontId="47" fillId="13" borderId="17" xfId="18" applyFont="1" applyFill="1" applyBorder="1"/>
    <xf numFmtId="0" fontId="47" fillId="0" borderId="22" xfId="18" applyFont="1" applyBorder="1" applyProtection="1">
      <protection locked="0"/>
    </xf>
    <xf numFmtId="0" fontId="47" fillId="8" borderId="1" xfId="18" applyFont="1" applyFill="1" applyBorder="1"/>
    <xf numFmtId="0" fontId="35" fillId="16" borderId="0" xfId="18" applyFont="1" applyFill="1"/>
    <xf numFmtId="0" fontId="51" fillId="17" borderId="0" xfId="18" applyFont="1" applyFill="1"/>
    <xf numFmtId="0" fontId="35" fillId="0" borderId="16" xfId="18" applyFont="1" applyBorder="1" applyProtection="1">
      <protection locked="0"/>
    </xf>
    <xf numFmtId="0" fontId="35" fillId="0" borderId="17" xfId="18" applyFont="1" applyBorder="1" applyProtection="1">
      <protection locked="0"/>
    </xf>
    <xf numFmtId="0" fontId="35" fillId="0" borderId="18" xfId="18" applyFont="1" applyBorder="1" applyProtection="1">
      <protection locked="0"/>
    </xf>
    <xf numFmtId="0" fontId="35" fillId="0" borderId="19" xfId="18" applyFont="1" applyBorder="1" applyProtection="1">
      <protection locked="0"/>
    </xf>
    <xf numFmtId="0" fontId="51" fillId="17" borderId="18" xfId="18" applyFont="1" applyFill="1" applyBorder="1"/>
    <xf numFmtId="0" fontId="51" fillId="17" borderId="19" xfId="18" applyFont="1" applyFill="1" applyBorder="1"/>
    <xf numFmtId="0" fontId="35" fillId="16" borderId="18" xfId="18" applyFont="1" applyFill="1" applyBorder="1"/>
    <xf numFmtId="0" fontId="35" fillId="16" borderId="19" xfId="18" applyFont="1" applyFill="1" applyBorder="1"/>
    <xf numFmtId="0" fontId="51" fillId="17" borderId="20" xfId="18" applyFont="1" applyFill="1" applyBorder="1"/>
    <xf numFmtId="0" fontId="51" fillId="17" borderId="21" xfId="18" applyFont="1" applyFill="1" applyBorder="1"/>
    <xf numFmtId="0" fontId="35" fillId="0" borderId="22" xfId="18" applyFont="1" applyBorder="1" applyProtection="1">
      <protection locked="0"/>
    </xf>
    <xf numFmtId="0" fontId="35" fillId="16" borderId="22" xfId="18" applyFont="1" applyFill="1" applyBorder="1"/>
    <xf numFmtId="0" fontId="35" fillId="16" borderId="17" xfId="18" applyFont="1" applyFill="1" applyBorder="1"/>
    <xf numFmtId="0" fontId="35" fillId="16" borderId="20" xfId="18" applyFont="1" applyFill="1" applyBorder="1"/>
    <xf numFmtId="0" fontId="35" fillId="16" borderId="1" xfId="18" applyFont="1" applyFill="1" applyBorder="1"/>
    <xf numFmtId="0" fontId="51" fillId="17" borderId="1" xfId="18" applyFont="1" applyFill="1" applyBorder="1"/>
    <xf numFmtId="0" fontId="21" fillId="0" borderId="0" xfId="0" applyFont="1" applyProtection="1">
      <protection locked="0"/>
    </xf>
    <xf numFmtId="0" fontId="17" fillId="3" borderId="0" xfId="0" applyFont="1" applyFill="1"/>
    <xf numFmtId="0" fontId="12" fillId="0" borderId="0" xfId="0" applyFont="1" applyProtection="1">
      <protection locked="0"/>
    </xf>
    <xf numFmtId="0" fontId="9" fillId="0" borderId="16" xfId="0" applyFont="1" applyBorder="1" applyProtection="1">
      <protection locked="0"/>
    </xf>
    <xf numFmtId="0" fontId="9" fillId="0" borderId="17" xfId="0" applyFont="1" applyBorder="1" applyProtection="1">
      <protection locked="0"/>
    </xf>
    <xf numFmtId="0" fontId="9" fillId="0" borderId="18" xfId="0" applyFont="1" applyBorder="1" applyProtection="1">
      <protection locked="0"/>
    </xf>
    <xf numFmtId="0" fontId="9" fillId="0" borderId="19" xfId="0" applyFont="1" applyBorder="1" applyProtection="1">
      <protection locked="0"/>
    </xf>
    <xf numFmtId="0" fontId="12" fillId="0" borderId="18" xfId="0" applyFont="1" applyBorder="1" applyProtection="1">
      <protection locked="0"/>
    </xf>
    <xf numFmtId="0" fontId="12" fillId="0" borderId="19" xfId="0" applyFont="1" applyBorder="1" applyProtection="1">
      <protection locked="0"/>
    </xf>
    <xf numFmtId="0" fontId="17" fillId="3" borderId="18" xfId="0" applyFont="1" applyFill="1" applyBorder="1"/>
    <xf numFmtId="0" fontId="17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0" fontId="19" fillId="0" borderId="18" xfId="0" applyFont="1" applyBorder="1" applyProtection="1">
      <protection locked="0"/>
    </xf>
    <xf numFmtId="0" fontId="8" fillId="3" borderId="0" xfId="0" applyFont="1" applyFill="1"/>
    <xf numFmtId="0" fontId="9" fillId="0" borderId="22" xfId="0" applyFont="1" applyBorder="1" applyProtection="1">
      <protection locked="0"/>
    </xf>
    <xf numFmtId="0" fontId="17" fillId="3" borderId="1" xfId="0" applyFont="1" applyFill="1" applyBorder="1"/>
    <xf numFmtId="0" fontId="8" fillId="3" borderId="1" xfId="0" applyFont="1" applyFill="1" applyBorder="1"/>
    <xf numFmtId="0" fontId="3" fillId="26" borderId="0" xfId="29" applyFont="1" applyFill="1" applyProtection="1">
      <protection locked="0"/>
    </xf>
    <xf numFmtId="0" fontId="3" fillId="30" borderId="0" xfId="29" applyFont="1" applyFill="1" applyProtection="1">
      <protection locked="0"/>
    </xf>
    <xf numFmtId="0" fontId="10" fillId="26" borderId="6" xfId="29" applyFont="1" applyFill="1" applyBorder="1"/>
    <xf numFmtId="0" fontId="10" fillId="18" borderId="0" xfId="18" applyFont="1" applyFill="1" applyProtection="1">
      <protection locked="0"/>
    </xf>
    <xf numFmtId="0" fontId="10" fillId="18" borderId="0" xfId="19" applyFont="1" applyFill="1"/>
    <xf numFmtId="0" fontId="10" fillId="18" borderId="0" xfId="19" applyFont="1" applyFill="1" applyAlignment="1">
      <alignment horizontal="center"/>
    </xf>
    <xf numFmtId="0" fontId="10" fillId="18" borderId="0" xfId="29" applyFont="1" applyFill="1" applyAlignment="1">
      <alignment horizontal="center"/>
    </xf>
    <xf numFmtId="0" fontId="3" fillId="18" borderId="0" xfId="29" applyFont="1" applyFill="1" applyAlignment="1">
      <alignment horizontal="left"/>
    </xf>
    <xf numFmtId="14" fontId="13" fillId="0" borderId="0" xfId="29" applyNumberFormat="1" applyFont="1"/>
    <xf numFmtId="165" fontId="25" fillId="0" borderId="0" xfId="18" applyNumberFormat="1" applyFont="1"/>
    <xf numFmtId="0" fontId="10" fillId="0" borderId="0" xfId="18" applyFont="1" applyProtection="1">
      <protection locked="0"/>
    </xf>
    <xf numFmtId="0" fontId="10" fillId="0" borderId="0" xfId="18" applyFont="1" applyAlignment="1" applyProtection="1">
      <alignment horizontal="right"/>
      <protection locked="0"/>
    </xf>
    <xf numFmtId="0" fontId="10" fillId="0" borderId="0" xfId="18" applyFont="1"/>
    <xf numFmtId="0" fontId="10" fillId="18" borderId="0" xfId="18" applyFont="1" applyFill="1" applyAlignment="1" applyProtection="1">
      <alignment horizontal="center"/>
      <protection locked="0"/>
    </xf>
    <xf numFmtId="0" fontId="64" fillId="18" borderId="0" xfId="18" applyFont="1" applyFill="1" applyAlignment="1" applyProtection="1">
      <alignment horizontal="center"/>
      <protection locked="0"/>
    </xf>
    <xf numFmtId="0" fontId="64" fillId="35" borderId="0" xfId="18" applyFont="1" applyFill="1" applyAlignment="1" applyProtection="1">
      <alignment horizontal="center"/>
      <protection locked="0"/>
    </xf>
    <xf numFmtId="0" fontId="1" fillId="0" borderId="0" xfId="18" applyFont="1" applyAlignment="1" applyProtection="1">
      <alignment horizontal="center"/>
      <protection locked="0"/>
    </xf>
    <xf numFmtId="0" fontId="4" fillId="0" borderId="0" xfId="18" applyFont="1" applyAlignment="1" applyProtection="1">
      <alignment horizontal="center"/>
      <protection locked="0"/>
    </xf>
    <xf numFmtId="14" fontId="14" fillId="0" borderId="0" xfId="19" applyNumberFormat="1" applyFont="1"/>
    <xf numFmtId="0" fontId="14" fillId="0" borderId="0" xfId="19" applyFont="1" applyAlignment="1">
      <alignment horizontal="center"/>
    </xf>
    <xf numFmtId="14" fontId="3" fillId="0" borderId="0" xfId="19" applyNumberFormat="1" applyFont="1" applyAlignment="1">
      <alignment horizontal="center"/>
    </xf>
    <xf numFmtId="169" fontId="3" fillId="0" borderId="0" xfId="19" applyNumberFormat="1" applyFont="1"/>
    <xf numFmtId="0" fontId="60" fillId="0" borderId="0" xfId="19" applyFont="1"/>
    <xf numFmtId="0" fontId="7" fillId="0" borderId="0" xfId="18" applyFont="1" applyProtection="1">
      <protection locked="0"/>
    </xf>
    <xf numFmtId="164" fontId="7" fillId="0" borderId="0" xfId="18" applyNumberFormat="1" applyFont="1" applyProtection="1">
      <protection locked="0"/>
    </xf>
    <xf numFmtId="0" fontId="2" fillId="0" borderId="0" xfId="19" applyFont="1" applyAlignment="1">
      <alignment horizontal="center"/>
    </xf>
    <xf numFmtId="0" fontId="64" fillId="18" borderId="0" xfId="19" applyFont="1" applyFill="1" applyAlignment="1">
      <alignment horizontal="center"/>
    </xf>
    <xf numFmtId="0" fontId="37" fillId="0" borderId="0" xfId="0" applyFont="1"/>
    <xf numFmtId="0" fontId="3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7" fillId="0" borderId="0" xfId="0" applyFont="1"/>
    <xf numFmtId="0" fontId="28" fillId="26" borderId="0" xfId="0" applyFont="1" applyFill="1"/>
    <xf numFmtId="14" fontId="13" fillId="0" borderId="0" xfId="29" applyNumberFormat="1" applyFont="1" applyAlignment="1">
      <alignment horizontal="center"/>
    </xf>
    <xf numFmtId="0" fontId="10" fillId="2" borderId="0" xfId="0" applyFont="1" applyFill="1" applyAlignment="1">
      <alignment horizontal="center"/>
    </xf>
    <xf numFmtId="0" fontId="2" fillId="0" borderId="0" xfId="29" applyFont="1" applyAlignment="1">
      <alignment horizontal="center"/>
    </xf>
    <xf numFmtId="1" fontId="10" fillId="0" borderId="0" xfId="29" applyNumberFormat="1" applyFont="1" applyAlignment="1" applyProtection="1">
      <alignment horizontal="center"/>
      <protection locked="0"/>
    </xf>
    <xf numFmtId="0" fontId="10" fillId="26" borderId="0" xfId="29" applyFont="1" applyFill="1"/>
    <xf numFmtId="0" fontId="45" fillId="12" borderId="0" xfId="18" applyFont="1" applyFill="1"/>
    <xf numFmtId="0" fontId="45" fillId="8" borderId="0" xfId="18" applyFont="1" applyFill="1"/>
    <xf numFmtId="0" fontId="45" fillId="0" borderId="16" xfId="18" applyFont="1" applyBorder="1"/>
    <xf numFmtId="0" fontId="45" fillId="0" borderId="17" xfId="18" applyFont="1" applyBorder="1"/>
    <xf numFmtId="0" fontId="45" fillId="0" borderId="18" xfId="18" applyFont="1" applyBorder="1"/>
    <xf numFmtId="0" fontId="45" fillId="0" borderId="19" xfId="18" applyFont="1" applyBorder="1"/>
    <xf numFmtId="0" fontId="45" fillId="8" borderId="18" xfId="18" applyFont="1" applyFill="1" applyBorder="1"/>
    <xf numFmtId="0" fontId="45" fillId="8" borderId="19" xfId="18" applyFont="1" applyFill="1" applyBorder="1"/>
    <xf numFmtId="0" fontId="45" fillId="13" borderId="18" xfId="18" applyFont="1" applyFill="1" applyBorder="1"/>
    <xf numFmtId="0" fontId="45" fillId="13" borderId="19" xfId="18" applyFont="1" applyFill="1" applyBorder="1"/>
    <xf numFmtId="0" fontId="45" fillId="13" borderId="20" xfId="18" applyFont="1" applyFill="1" applyBorder="1"/>
    <xf numFmtId="0" fontId="45" fillId="13" borderId="21" xfId="18" applyFont="1" applyFill="1" applyBorder="1"/>
    <xf numFmtId="0" fontId="45" fillId="12" borderId="17" xfId="18" applyFont="1" applyFill="1" applyBorder="1"/>
    <xf numFmtId="0" fontId="45" fillId="12" borderId="19" xfId="18" applyFont="1" applyFill="1" applyBorder="1"/>
    <xf numFmtId="0" fontId="45" fillId="0" borderId="20" xfId="18" applyFont="1" applyBorder="1"/>
    <xf numFmtId="0" fontId="45" fillId="0" borderId="21" xfId="18" applyFont="1" applyBorder="1"/>
    <xf numFmtId="0" fontId="45" fillId="8" borderId="20" xfId="18" applyFont="1" applyFill="1" applyBorder="1"/>
    <xf numFmtId="0" fontId="45" fillId="8" borderId="21" xfId="18" applyFont="1" applyFill="1" applyBorder="1"/>
    <xf numFmtId="0" fontId="45" fillId="13" borderId="16" xfId="18" applyFont="1" applyFill="1" applyBorder="1"/>
    <xf numFmtId="0" fontId="45" fillId="13" borderId="17" xfId="18" applyFont="1" applyFill="1" applyBorder="1"/>
    <xf numFmtId="0" fontId="45" fillId="0" borderId="22" xfId="18" applyFont="1" applyBorder="1"/>
    <xf numFmtId="0" fontId="45" fillId="12" borderId="22" xfId="18" applyFont="1" applyFill="1" applyBorder="1"/>
    <xf numFmtId="0" fontId="45" fillId="8" borderId="1" xfId="18" applyFont="1" applyFill="1" applyBorder="1"/>
    <xf numFmtId="0" fontId="4" fillId="2" borderId="6" xfId="19" applyFont="1" applyFill="1" applyBorder="1" applyAlignment="1">
      <alignment horizontal="center"/>
    </xf>
    <xf numFmtId="0" fontId="53" fillId="0" borderId="0" xfId="19" applyFont="1"/>
    <xf numFmtId="0" fontId="53" fillId="0" borderId="16" xfId="19" applyFont="1" applyBorder="1" applyAlignment="1">
      <alignment horizontal="center"/>
    </xf>
    <xf numFmtId="0" fontId="53" fillId="0" borderId="22" xfId="19" applyFont="1" applyBorder="1" applyAlignment="1">
      <alignment horizontal="center"/>
    </xf>
    <xf numFmtId="0" fontId="53" fillId="0" borderId="18" xfId="19" applyFont="1" applyBorder="1" applyAlignment="1">
      <alignment horizontal="center"/>
    </xf>
    <xf numFmtId="0" fontId="53" fillId="0" borderId="0" xfId="19" applyFont="1" applyAlignment="1">
      <alignment horizontal="center"/>
    </xf>
    <xf numFmtId="0" fontId="98" fillId="0" borderId="62" xfId="18" applyFont="1" applyBorder="1" applyAlignment="1" applyProtection="1">
      <alignment horizontal="center"/>
      <protection locked="0"/>
    </xf>
    <xf numFmtId="0" fontId="24" fillId="0" borderId="22" xfId="18" applyFont="1" applyBorder="1" applyProtection="1">
      <protection locked="0"/>
    </xf>
    <xf numFmtId="0" fontId="24" fillId="19" borderId="22" xfId="18" applyFont="1" applyFill="1" applyBorder="1" applyProtection="1">
      <protection locked="0"/>
    </xf>
    <xf numFmtId="0" fontId="24" fillId="19" borderId="17" xfId="18" applyFont="1" applyFill="1" applyBorder="1" applyProtection="1">
      <protection locked="0"/>
    </xf>
    <xf numFmtId="0" fontId="99" fillId="17" borderId="0" xfId="18" applyFont="1" applyFill="1" applyProtection="1">
      <protection locked="0"/>
    </xf>
    <xf numFmtId="0" fontId="24" fillId="19" borderId="18" xfId="18" applyFont="1" applyFill="1" applyBorder="1" applyProtection="1">
      <protection locked="0"/>
    </xf>
    <xf numFmtId="0" fontId="24" fillId="19" borderId="19" xfId="18" applyFont="1" applyFill="1" applyBorder="1" applyProtection="1">
      <protection locked="0"/>
    </xf>
    <xf numFmtId="0" fontId="99" fillId="17" borderId="18" xfId="18" applyFont="1" applyFill="1" applyBorder="1" applyProtection="1">
      <protection locked="0"/>
    </xf>
    <xf numFmtId="0" fontId="99" fillId="17" borderId="19" xfId="18" applyFont="1" applyFill="1" applyBorder="1" applyProtection="1">
      <protection locked="0"/>
    </xf>
    <xf numFmtId="0" fontId="24" fillId="19" borderId="0" xfId="18" applyFont="1" applyFill="1" applyProtection="1">
      <protection locked="0"/>
    </xf>
    <xf numFmtId="0" fontId="24" fillId="19" borderId="20" xfId="18" applyFont="1" applyFill="1" applyBorder="1" applyProtection="1">
      <protection locked="0"/>
    </xf>
    <xf numFmtId="0" fontId="24" fillId="19" borderId="1" xfId="18" applyFont="1" applyFill="1" applyBorder="1" applyProtection="1">
      <protection locked="0"/>
    </xf>
    <xf numFmtId="0" fontId="99" fillId="17" borderId="20" xfId="18" applyFont="1" applyFill="1" applyBorder="1" applyProtection="1">
      <protection locked="0"/>
    </xf>
    <xf numFmtId="0" fontId="99" fillId="17" borderId="21" xfId="18" applyFont="1" applyFill="1" applyBorder="1" applyProtection="1">
      <protection locked="0"/>
    </xf>
    <xf numFmtId="0" fontId="99" fillId="17" borderId="1" xfId="18" applyFont="1" applyFill="1" applyBorder="1" applyProtection="1">
      <protection locked="0"/>
    </xf>
    <xf numFmtId="0" fontId="9" fillId="43" borderId="20" xfId="0" applyFont="1" applyFill="1" applyBorder="1"/>
    <xf numFmtId="0" fontId="9" fillId="43" borderId="1" xfId="0" applyFont="1" applyFill="1" applyBorder="1"/>
    <xf numFmtId="0" fontId="9" fillId="43" borderId="18" xfId="0" applyFont="1" applyFill="1" applyBorder="1"/>
    <xf numFmtId="0" fontId="9" fillId="43" borderId="19" xfId="0" applyFont="1" applyFill="1" applyBorder="1"/>
    <xf numFmtId="0" fontId="9" fillId="43" borderId="0" xfId="0" applyFont="1" applyFill="1"/>
    <xf numFmtId="0" fontId="0" fillId="43" borderId="0" xfId="0" applyFill="1"/>
    <xf numFmtId="0" fontId="9" fillId="43" borderId="22" xfId="0" applyFont="1" applyFill="1" applyBorder="1"/>
    <xf numFmtId="0" fontId="9" fillId="43" borderId="17" xfId="0" applyFont="1" applyFill="1" applyBorder="1"/>
    <xf numFmtId="0" fontId="4" fillId="0" borderId="8" xfId="0" applyFont="1" applyBorder="1"/>
    <xf numFmtId="0" fontId="4" fillId="0" borderId="10" xfId="0" applyFont="1" applyBorder="1"/>
    <xf numFmtId="0" fontId="4" fillId="0" borderId="9" xfId="0" applyFont="1" applyBorder="1"/>
    <xf numFmtId="0" fontId="4" fillId="43" borderId="8" xfId="0" applyFont="1" applyFill="1" applyBorder="1"/>
    <xf numFmtId="0" fontId="4" fillId="43" borderId="10" xfId="0" applyFont="1" applyFill="1" applyBorder="1"/>
    <xf numFmtId="0" fontId="4" fillId="0" borderId="11" xfId="0" applyFont="1" applyBorder="1"/>
    <xf numFmtId="0" fontId="4" fillId="0" borderId="12" xfId="0" applyFont="1" applyBorder="1"/>
    <xf numFmtId="0" fontId="100" fillId="0" borderId="11" xfId="0" applyFont="1" applyBorder="1"/>
    <xf numFmtId="0" fontId="100" fillId="0" borderId="12" xfId="0" applyFont="1" applyBorder="1"/>
    <xf numFmtId="0" fontId="4" fillId="43" borderId="0" xfId="0" applyFont="1" applyFill="1"/>
    <xf numFmtId="0" fontId="100" fillId="0" borderId="0" xfId="0" applyFont="1"/>
    <xf numFmtId="0" fontId="4" fillId="30" borderId="11" xfId="0" applyFont="1" applyFill="1" applyBorder="1"/>
    <xf numFmtId="0" fontId="4" fillId="30" borderId="12" xfId="0" applyFont="1" applyFill="1" applyBorder="1"/>
    <xf numFmtId="0" fontId="4" fillId="43" borderId="11" xfId="0" applyFont="1" applyFill="1" applyBorder="1"/>
    <xf numFmtId="0" fontId="4" fillId="43" borderId="12" xfId="0" applyFont="1" applyFill="1" applyBorder="1"/>
    <xf numFmtId="0" fontId="100" fillId="30" borderId="0" xfId="0" applyFont="1" applyFill="1"/>
    <xf numFmtId="0" fontId="100" fillId="30" borderId="12" xfId="0" applyFont="1" applyFill="1" applyBorder="1"/>
    <xf numFmtId="0" fontId="100" fillId="30" borderId="11" xfId="0" applyFont="1" applyFill="1" applyBorder="1"/>
    <xf numFmtId="0" fontId="4" fillId="43" borderId="13" xfId="0" applyFont="1" applyFill="1" applyBorder="1"/>
    <xf numFmtId="0" fontId="4" fillId="43" borderId="14" xfId="0" applyFont="1" applyFill="1" applyBorder="1"/>
    <xf numFmtId="0" fontId="100" fillId="30" borderId="13" xfId="0" applyFont="1" applyFill="1" applyBorder="1"/>
    <xf numFmtId="0" fontId="100" fillId="30" borderId="14" xfId="0" applyFont="1" applyFill="1" applyBorder="1"/>
    <xf numFmtId="0" fontId="4" fillId="30" borderId="13" xfId="0" applyFont="1" applyFill="1" applyBorder="1"/>
    <xf numFmtId="0" fontId="4" fillId="30" borderId="14" xfId="0" applyFont="1" applyFill="1" applyBorder="1"/>
    <xf numFmtId="0" fontId="4" fillId="30" borderId="15" xfId="0" applyFont="1" applyFill="1" applyBorder="1"/>
    <xf numFmtId="0" fontId="100" fillId="30" borderId="15" xfId="0" applyFont="1" applyFill="1" applyBorder="1"/>
    <xf numFmtId="0" fontId="101" fillId="0" borderId="0" xfId="29" applyFont="1" applyAlignment="1" applyProtection="1">
      <alignment horizontal="center"/>
      <protection locked="0"/>
    </xf>
    <xf numFmtId="0" fontId="4" fillId="0" borderId="16" xfId="29" applyFont="1" applyBorder="1" applyAlignment="1" applyProtection="1">
      <alignment horizontal="center"/>
      <protection locked="0"/>
    </xf>
    <xf numFmtId="0" fontId="4" fillId="0" borderId="17" xfId="29" applyFont="1" applyBorder="1" applyAlignment="1" applyProtection="1">
      <alignment horizontal="center"/>
      <protection locked="0"/>
    </xf>
    <xf numFmtId="0" fontId="4" fillId="34" borderId="16" xfId="29" applyFont="1" applyFill="1" applyBorder="1" applyAlignment="1" applyProtection="1">
      <alignment horizontal="center"/>
      <protection locked="0"/>
    </xf>
    <xf numFmtId="0" fontId="4" fillId="34" borderId="17" xfId="29" applyFont="1" applyFill="1" applyBorder="1" applyAlignment="1" applyProtection="1">
      <alignment horizontal="center"/>
      <protection locked="0"/>
    </xf>
    <xf numFmtId="0" fontId="4" fillId="0" borderId="18" xfId="29" applyFont="1" applyBorder="1" applyAlignment="1" applyProtection="1">
      <alignment horizontal="center"/>
      <protection locked="0"/>
    </xf>
    <xf numFmtId="0" fontId="4" fillId="0" borderId="19" xfId="29" applyFont="1" applyBorder="1" applyAlignment="1" applyProtection="1">
      <alignment horizontal="center"/>
      <protection locked="0"/>
    </xf>
    <xf numFmtId="0" fontId="4" fillId="3" borderId="18" xfId="29" applyFont="1" applyFill="1" applyBorder="1" applyAlignment="1" applyProtection="1">
      <alignment horizontal="center"/>
      <protection locked="0"/>
    </xf>
    <xf numFmtId="0" fontId="4" fillId="3" borderId="19" xfId="29" applyFont="1" applyFill="1" applyBorder="1" applyAlignment="1" applyProtection="1">
      <alignment horizontal="center"/>
      <protection locked="0"/>
    </xf>
    <xf numFmtId="0" fontId="4" fillId="34" borderId="18" xfId="29" applyFont="1" applyFill="1" applyBorder="1" applyAlignment="1" applyProtection="1">
      <alignment horizontal="center"/>
      <protection locked="0"/>
    </xf>
    <xf numFmtId="0" fontId="4" fillId="34" borderId="19" xfId="29" applyFont="1" applyFill="1" applyBorder="1" applyAlignment="1" applyProtection="1">
      <alignment horizontal="center"/>
      <protection locked="0"/>
    </xf>
    <xf numFmtId="0" fontId="4" fillId="3" borderId="20" xfId="29" applyFont="1" applyFill="1" applyBorder="1" applyAlignment="1" applyProtection="1">
      <alignment horizontal="center"/>
      <protection locked="0"/>
    </xf>
    <xf numFmtId="0" fontId="4" fillId="3" borderId="21" xfId="29" applyFont="1" applyFill="1" applyBorder="1" applyAlignment="1" applyProtection="1">
      <alignment horizontal="center"/>
      <protection locked="0"/>
    </xf>
    <xf numFmtId="0" fontId="4" fillId="34" borderId="20" xfId="29" applyFont="1" applyFill="1" applyBorder="1" applyAlignment="1" applyProtection="1">
      <alignment horizontal="center"/>
      <protection locked="0"/>
    </xf>
    <xf numFmtId="0" fontId="4" fillId="34" borderId="21" xfId="29" applyFont="1" applyFill="1" applyBorder="1" applyAlignment="1" applyProtection="1">
      <alignment horizontal="center"/>
      <protection locked="0"/>
    </xf>
    <xf numFmtId="0" fontId="4" fillId="0" borderId="16" xfId="29" applyFont="1" applyBorder="1" applyAlignment="1">
      <alignment horizontal="center"/>
    </xf>
    <xf numFmtId="0" fontId="4" fillId="0" borderId="22" xfId="29" applyFont="1" applyBorder="1" applyAlignment="1">
      <alignment horizontal="center"/>
    </xf>
    <xf numFmtId="0" fontId="4" fillId="0" borderId="17" xfId="29" applyFont="1" applyBorder="1" applyAlignment="1">
      <alignment horizontal="center"/>
    </xf>
    <xf numFmtId="0" fontId="4" fillId="13" borderId="22" xfId="29" applyFont="1" applyFill="1" applyBorder="1" applyAlignment="1">
      <alignment horizontal="center"/>
    </xf>
    <xf numFmtId="0" fontId="4" fillId="13" borderId="17" xfId="29" applyFont="1" applyFill="1" applyBorder="1" applyAlignment="1">
      <alignment horizontal="center"/>
    </xf>
    <xf numFmtId="0" fontId="4" fillId="0" borderId="18" xfId="29" applyFont="1" applyBorder="1" applyAlignment="1">
      <alignment horizontal="center"/>
    </xf>
    <xf numFmtId="0" fontId="4" fillId="0" borderId="19" xfId="29" applyFont="1" applyBorder="1" applyAlignment="1">
      <alignment horizontal="center"/>
    </xf>
    <xf numFmtId="0" fontId="4" fillId="17" borderId="0" xfId="29" applyFont="1" applyFill="1" applyAlignment="1">
      <alignment horizontal="center"/>
    </xf>
    <xf numFmtId="0" fontId="4" fillId="13" borderId="18" xfId="29" applyFont="1" applyFill="1" applyBorder="1" applyAlignment="1">
      <alignment horizontal="center"/>
    </xf>
    <xf numFmtId="0" fontId="4" fillId="13" borderId="19" xfId="29" applyFont="1" applyFill="1" applyBorder="1" applyAlignment="1">
      <alignment horizontal="center"/>
    </xf>
    <xf numFmtId="0" fontId="4" fillId="17" borderId="18" xfId="29" applyFont="1" applyFill="1" applyBorder="1" applyAlignment="1">
      <alignment horizontal="center"/>
    </xf>
    <xf numFmtId="0" fontId="4" fillId="17" borderId="19" xfId="29" applyFont="1" applyFill="1" applyBorder="1" applyAlignment="1">
      <alignment horizontal="center"/>
    </xf>
    <xf numFmtId="0" fontId="4" fillId="13" borderId="0" xfId="29" applyFont="1" applyFill="1" applyAlignment="1">
      <alignment horizontal="center"/>
    </xf>
    <xf numFmtId="0" fontId="4" fillId="13" borderId="20" xfId="29" applyFont="1" applyFill="1" applyBorder="1" applyAlignment="1">
      <alignment horizontal="center"/>
    </xf>
    <xf numFmtId="0" fontId="4" fillId="13" borderId="1" xfId="29" applyFont="1" applyFill="1" applyBorder="1" applyAlignment="1">
      <alignment horizontal="center"/>
    </xf>
    <xf numFmtId="0" fontId="4" fillId="17" borderId="20" xfId="29" applyFont="1" applyFill="1" applyBorder="1" applyAlignment="1">
      <alignment horizontal="center"/>
    </xf>
    <xf numFmtId="0" fontId="4" fillId="17" borderId="21" xfId="29" applyFont="1" applyFill="1" applyBorder="1" applyAlignment="1">
      <alignment horizontal="center"/>
    </xf>
    <xf numFmtId="0" fontId="4" fillId="17" borderId="1" xfId="29" applyFont="1" applyFill="1" applyBorder="1" applyAlignment="1">
      <alignment horizontal="center"/>
    </xf>
    <xf numFmtId="0" fontId="4" fillId="13" borderId="21" xfId="29" applyFont="1" applyFill="1" applyBorder="1" applyAlignment="1">
      <alignment horizontal="center"/>
    </xf>
    <xf numFmtId="0" fontId="31" fillId="0" borderId="0" xfId="18" applyFont="1" applyAlignment="1">
      <alignment horizontal="right"/>
    </xf>
    <xf numFmtId="0" fontId="10" fillId="0" borderId="0" xfId="18" applyFont="1" applyAlignment="1">
      <alignment horizontal="right"/>
    </xf>
    <xf numFmtId="0" fontId="103" fillId="0" borderId="0" xfId="29" applyFont="1" applyProtection="1">
      <protection locked="0"/>
    </xf>
    <xf numFmtId="0" fontId="4" fillId="29" borderId="6" xfId="0" applyFont="1" applyFill="1" applyBorder="1" applyAlignment="1" applyProtection="1">
      <alignment horizontal="center"/>
      <protection locked="0"/>
    </xf>
    <xf numFmtId="0" fontId="4" fillId="45" borderId="0" xfId="0" applyFont="1" applyFill="1" applyAlignment="1" applyProtection="1">
      <alignment horizontal="right"/>
      <protection locked="0"/>
    </xf>
    <xf numFmtId="0" fontId="4" fillId="45" borderId="0" xfId="0" applyFont="1" applyFill="1" applyAlignment="1" applyProtection="1">
      <alignment horizontal="center"/>
      <protection locked="0"/>
    </xf>
    <xf numFmtId="0" fontId="3" fillId="28" borderId="0" xfId="0" applyFont="1" applyFill="1" applyAlignment="1">
      <alignment horizontal="left"/>
    </xf>
    <xf numFmtId="0" fontId="104" fillId="26" borderId="0" xfId="18" applyFont="1" applyFill="1" applyProtection="1">
      <protection locked="0"/>
    </xf>
    <xf numFmtId="0" fontId="23" fillId="26" borderId="0" xfId="18" applyFill="1" applyProtection="1">
      <protection locked="0"/>
    </xf>
    <xf numFmtId="14" fontId="37" fillId="0" borderId="0" xfId="0" applyNumberFormat="1" applyFont="1" applyAlignment="1">
      <alignment horizontal="center"/>
    </xf>
    <xf numFmtId="0" fontId="1" fillId="0" borderId="0" xfId="29" applyAlignment="1">
      <alignment horizontal="right"/>
    </xf>
    <xf numFmtId="0" fontId="10" fillId="0" borderId="0" xfId="19" applyFont="1" applyAlignment="1">
      <alignment horizontal="center"/>
    </xf>
    <xf numFmtId="0" fontId="24" fillId="26" borderId="0" xfId="18" applyFont="1" applyFill="1" applyAlignment="1" applyProtection="1">
      <alignment horizontal="right"/>
      <protection locked="0"/>
    </xf>
    <xf numFmtId="0" fontId="10" fillId="35" borderId="0" xfId="29" applyFont="1" applyFill="1" applyAlignment="1">
      <alignment horizontal="right"/>
    </xf>
    <xf numFmtId="0" fontId="5" fillId="35" borderId="0" xfId="29" applyFont="1" applyFill="1"/>
    <xf numFmtId="0" fontId="10" fillId="26" borderId="0" xfId="19" applyFont="1" applyFill="1" applyAlignment="1">
      <alignment horizontal="center"/>
    </xf>
    <xf numFmtId="0" fontId="1" fillId="35" borderId="0" xfId="29" applyFill="1"/>
    <xf numFmtId="0" fontId="24" fillId="35" borderId="0" xfId="18" applyFont="1" applyFill="1" applyProtection="1">
      <protection locked="0"/>
    </xf>
    <xf numFmtId="0" fontId="4" fillId="26" borderId="0" xfId="19" applyFont="1" applyFill="1" applyAlignment="1">
      <alignment horizontal="right"/>
    </xf>
    <xf numFmtId="0" fontId="4" fillId="18" borderId="0" xfId="19" applyFont="1" applyFill="1"/>
    <xf numFmtId="0" fontId="4" fillId="26" borderId="0" xfId="19" applyFont="1" applyFill="1"/>
    <xf numFmtId="0" fontId="4" fillId="26" borderId="0" xfId="0" applyFont="1" applyFill="1" applyAlignment="1">
      <alignment horizontal="right"/>
    </xf>
    <xf numFmtId="0" fontId="4" fillId="2" borderId="0" xfId="0" applyFont="1" applyFill="1"/>
    <xf numFmtId="0" fontId="4" fillId="26" borderId="0" xfId="29" applyFont="1" applyFill="1" applyAlignment="1">
      <alignment horizontal="right"/>
    </xf>
    <xf numFmtId="0" fontId="4" fillId="18" borderId="0" xfId="29" applyFont="1" applyFill="1"/>
    <xf numFmtId="0" fontId="45" fillId="0" borderId="16" xfId="18" applyFont="1" applyBorder="1" applyAlignment="1" applyProtection="1">
      <alignment horizontal="center"/>
      <protection locked="0"/>
    </xf>
    <xf numFmtId="0" fontId="105" fillId="0" borderId="17" xfId="18" applyFont="1" applyBorder="1" applyAlignment="1" applyProtection="1">
      <alignment horizontal="center"/>
      <protection locked="0"/>
    </xf>
    <xf numFmtId="0" fontId="45" fillId="7" borderId="16" xfId="18" applyFont="1" applyFill="1" applyBorder="1" applyAlignment="1">
      <alignment horizontal="center"/>
    </xf>
    <xf numFmtId="0" fontId="105" fillId="7" borderId="17" xfId="18" applyFont="1" applyFill="1" applyBorder="1" applyAlignment="1">
      <alignment horizontal="center"/>
    </xf>
    <xf numFmtId="0" fontId="45" fillId="0" borderId="18" xfId="18" applyFont="1" applyBorder="1" applyAlignment="1" applyProtection="1">
      <alignment horizontal="center"/>
      <protection locked="0"/>
    </xf>
    <xf numFmtId="0" fontId="105" fillId="0" borderId="19" xfId="18" applyFont="1" applyBorder="1" applyAlignment="1" applyProtection="1">
      <alignment horizontal="center"/>
      <protection locked="0"/>
    </xf>
    <xf numFmtId="0" fontId="45" fillId="8" borderId="18" xfId="18" applyFont="1" applyFill="1" applyBorder="1" applyAlignment="1">
      <alignment horizontal="center"/>
    </xf>
    <xf numFmtId="0" fontId="105" fillId="8" borderId="19" xfId="18" applyFont="1" applyFill="1" applyBorder="1" applyAlignment="1">
      <alignment horizontal="center"/>
    </xf>
    <xf numFmtId="0" fontId="45" fillId="7" borderId="18" xfId="18" applyFont="1" applyFill="1" applyBorder="1" applyAlignment="1">
      <alignment horizontal="center"/>
    </xf>
    <xf numFmtId="0" fontId="105" fillId="7" borderId="19" xfId="18" applyFont="1" applyFill="1" applyBorder="1" applyAlignment="1">
      <alignment horizontal="center"/>
    </xf>
    <xf numFmtId="0" fontId="45" fillId="7" borderId="20" xfId="18" applyFont="1" applyFill="1" applyBorder="1" applyAlignment="1">
      <alignment horizontal="center"/>
    </xf>
    <xf numFmtId="0" fontId="105" fillId="7" borderId="21" xfId="18" applyFont="1" applyFill="1" applyBorder="1" applyAlignment="1">
      <alignment horizontal="center"/>
    </xf>
    <xf numFmtId="0" fontId="45" fillId="8" borderId="20" xfId="18" applyFont="1" applyFill="1" applyBorder="1" applyAlignment="1">
      <alignment horizontal="center"/>
    </xf>
    <xf numFmtId="0" fontId="105" fillId="8" borderId="21" xfId="18" applyFont="1" applyFill="1" applyBorder="1" applyAlignment="1">
      <alignment horizontal="center"/>
    </xf>
    <xf numFmtId="0" fontId="83" fillId="0" borderId="0" xfId="0" applyFont="1"/>
    <xf numFmtId="2" fontId="4" fillId="0" borderId="0" xfId="18" applyNumberFormat="1" applyFont="1" applyAlignment="1" applyProtection="1">
      <alignment horizontal="left"/>
      <protection locked="0"/>
    </xf>
    <xf numFmtId="0" fontId="38" fillId="0" borderId="0" xfId="29" applyFont="1" applyProtection="1">
      <protection locked="0"/>
    </xf>
    <xf numFmtId="164" fontId="4" fillId="0" borderId="0" xfId="29" applyNumberFormat="1" applyFont="1"/>
    <xf numFmtId="1" fontId="4" fillId="0" borderId="0" xfId="29" applyNumberFormat="1" applyFont="1" applyAlignment="1">
      <alignment horizontal="center"/>
    </xf>
    <xf numFmtId="0" fontId="4" fillId="0" borderId="0" xfId="18" applyFont="1" applyProtection="1">
      <protection locked="0"/>
    </xf>
    <xf numFmtId="0" fontId="31" fillId="0" borderId="0" xfId="18" applyFont="1" applyAlignment="1" applyProtection="1">
      <alignment horizontal="center"/>
      <protection locked="0"/>
    </xf>
    <xf numFmtId="0" fontId="106" fillId="0" borderId="0" xfId="18" applyFont="1" applyProtection="1">
      <protection locked="0"/>
    </xf>
    <xf numFmtId="2" fontId="38" fillId="0" borderId="0" xfId="18" applyNumberFormat="1" applyFont="1" applyProtection="1">
      <protection locked="0"/>
    </xf>
    <xf numFmtId="164" fontId="4" fillId="0" borderId="0" xfId="0" applyNumberFormat="1" applyFont="1"/>
    <xf numFmtId="169" fontId="39" fillId="0" borderId="0" xfId="19" applyNumberFormat="1" applyFont="1"/>
    <xf numFmtId="0" fontId="83" fillId="0" borderId="0" xfId="0" applyFont="1" applyAlignment="1">
      <alignment horizontal="left"/>
    </xf>
    <xf numFmtId="14" fontId="1" fillId="0" borderId="6" xfId="0" applyNumberFormat="1" applyFont="1" applyBorder="1" applyAlignment="1">
      <alignment horizontal="center"/>
    </xf>
    <xf numFmtId="0" fontId="23" fillId="30" borderId="6" xfId="18" applyFill="1" applyBorder="1"/>
    <xf numFmtId="0" fontId="24" fillId="46" borderId="0" xfId="18" applyFont="1" applyFill="1" applyAlignment="1">
      <alignment horizontal="center"/>
    </xf>
    <xf numFmtId="0" fontId="25" fillId="46" borderId="0" xfId="18" applyFont="1" applyFill="1"/>
    <xf numFmtId="0" fontId="23" fillId="46" borderId="0" xfId="18" applyFill="1"/>
    <xf numFmtId="0" fontId="27" fillId="46" borderId="0" xfId="20" applyFont="1" applyFill="1"/>
    <xf numFmtId="14" fontId="71" fillId="46" borderId="0" xfId="18" applyNumberFormat="1" applyFont="1" applyFill="1"/>
    <xf numFmtId="14" fontId="25" fillId="46" borderId="0" xfId="18" applyNumberFormat="1" applyFont="1" applyFill="1" applyAlignment="1">
      <alignment horizontal="right"/>
    </xf>
    <xf numFmtId="14" fontId="25" fillId="46" borderId="0" xfId="18" applyNumberFormat="1" applyFont="1" applyFill="1"/>
    <xf numFmtId="14" fontId="0" fillId="0" borderId="0" xfId="0" applyNumberFormat="1" applyAlignment="1">
      <alignment horizontal="center"/>
    </xf>
    <xf numFmtId="14" fontId="109" fillId="0" borderId="63" xfId="0" applyNumberFormat="1" applyFont="1" applyBorder="1" applyAlignment="1">
      <alignment horizontal="center" vertical="center" wrapText="1"/>
    </xf>
    <xf numFmtId="14" fontId="109" fillId="0" borderId="64" xfId="0" applyNumberFormat="1" applyFont="1" applyBorder="1" applyAlignment="1">
      <alignment horizontal="center" vertical="center" wrapText="1"/>
    </xf>
    <xf numFmtId="14" fontId="109" fillId="37" borderId="64" xfId="0" applyNumberFormat="1" applyFont="1" applyFill="1" applyBorder="1" applyAlignment="1">
      <alignment horizontal="center" vertical="center" wrapText="1"/>
    </xf>
    <xf numFmtId="14" fontId="109" fillId="37" borderId="63" xfId="0" applyNumberFormat="1" applyFont="1" applyFill="1" applyBorder="1" applyAlignment="1">
      <alignment horizontal="center" vertical="center" wrapText="1"/>
    </xf>
    <xf numFmtId="14" fontId="109" fillId="37" borderId="65" xfId="0" applyNumberFormat="1" applyFont="1" applyFill="1" applyBorder="1" applyAlignment="1">
      <alignment horizontal="center" vertical="center" wrapText="1"/>
    </xf>
    <xf numFmtId="0" fontId="84" fillId="0" borderId="6" xfId="0" applyFont="1" applyBorder="1"/>
    <xf numFmtId="0" fontId="1" fillId="0" borderId="6" xfId="0" applyFont="1" applyBorder="1" applyAlignment="1">
      <alignment wrapText="1"/>
    </xf>
    <xf numFmtId="0" fontId="1" fillId="0" borderId="6" xfId="18" applyFont="1" applyBorder="1"/>
    <xf numFmtId="14" fontId="109" fillId="0" borderId="0" xfId="0" applyNumberFormat="1" applyFont="1" applyAlignment="1">
      <alignment horizontal="center" vertical="center" wrapText="1"/>
    </xf>
    <xf numFmtId="14" fontId="110" fillId="0" borderId="0" xfId="0" applyNumberFormat="1" applyFont="1" applyAlignment="1">
      <alignment horizontal="center" vertical="center" wrapText="1"/>
    </xf>
    <xf numFmtId="0" fontId="109" fillId="0" borderId="0" xfId="0" applyFont="1" applyAlignment="1">
      <alignment horizontal="center" vertical="center" wrapText="1"/>
    </xf>
    <xf numFmtId="14" fontId="108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13" fillId="0" borderId="0" xfId="0" applyFont="1" applyAlignment="1">
      <alignment horizontal="left" vertical="center" wrapText="1"/>
    </xf>
    <xf numFmtId="14" fontId="10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112" fillId="0" borderId="0" xfId="0" applyFont="1" applyAlignment="1">
      <alignment vertical="center" wrapText="1"/>
    </xf>
    <xf numFmtId="0" fontId="111" fillId="0" borderId="0" xfId="0" applyFont="1" applyAlignment="1">
      <alignment vertical="center" wrapText="1"/>
    </xf>
    <xf numFmtId="0" fontId="109" fillId="0" borderId="0" xfId="0" applyFont="1" applyAlignment="1">
      <alignment vertical="center" wrapText="1"/>
    </xf>
    <xf numFmtId="0" fontId="10" fillId="0" borderId="0" xfId="19" applyFont="1" applyAlignment="1">
      <alignment horizontal="center" vertical="center"/>
    </xf>
    <xf numFmtId="0" fontId="4" fillId="0" borderId="0" xfId="18" applyFont="1" applyAlignment="1">
      <alignment horizontal="left"/>
    </xf>
    <xf numFmtId="0" fontId="7" fillId="0" borderId="0" xfId="18" applyFont="1"/>
    <xf numFmtId="0" fontId="72" fillId="0" borderId="0" xfId="0" applyFont="1" applyAlignment="1">
      <alignment horizontal="left"/>
    </xf>
    <xf numFmtId="0" fontId="84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15" fillId="0" borderId="6" xfId="18" applyFont="1" applyBorder="1" applyAlignment="1">
      <alignment horizontal="center"/>
    </xf>
    <xf numFmtId="0" fontId="116" fillId="0" borderId="55" xfId="18" applyFont="1" applyBorder="1"/>
    <xf numFmtId="0" fontId="81" fillId="0" borderId="55" xfId="18" applyFont="1" applyBorder="1"/>
    <xf numFmtId="0" fontId="117" fillId="47" borderId="55" xfId="18" applyFont="1" applyFill="1" applyBorder="1"/>
    <xf numFmtId="166" fontId="118" fillId="47" borderId="56" xfId="18" applyNumberFormat="1" applyFont="1" applyFill="1" applyBorder="1" applyAlignment="1">
      <alignment horizontal="left"/>
    </xf>
    <xf numFmtId="0" fontId="72" fillId="0" borderId="45" xfId="18" applyFont="1" applyBorder="1"/>
    <xf numFmtId="1" fontId="30" fillId="47" borderId="45" xfId="18" applyNumberFormat="1" applyFont="1" applyFill="1" applyBorder="1" applyAlignment="1">
      <alignment horizontal="center"/>
    </xf>
    <xf numFmtId="166" fontId="30" fillId="47" borderId="57" xfId="18" applyNumberFormat="1" applyFont="1" applyFill="1" applyBorder="1" applyAlignment="1">
      <alignment horizontal="left"/>
    </xf>
    <xf numFmtId="0" fontId="72" fillId="0" borderId="22" xfId="18" applyFont="1" applyBorder="1"/>
    <xf numFmtId="1" fontId="30" fillId="0" borderId="55" xfId="18" applyNumberFormat="1" applyFont="1" applyBorder="1" applyAlignment="1">
      <alignment horizontal="left"/>
    </xf>
    <xf numFmtId="0" fontId="23" fillId="0" borderId="9" xfId="18" applyBorder="1"/>
    <xf numFmtId="0" fontId="87" fillId="38" borderId="56" xfId="18" applyFont="1" applyFill="1" applyBorder="1"/>
    <xf numFmtId="0" fontId="88" fillId="0" borderId="60" xfId="18" applyFont="1" applyBorder="1"/>
    <xf numFmtId="0" fontId="88" fillId="0" borderId="37" xfId="18" applyFont="1" applyBorder="1"/>
    <xf numFmtId="1" fontId="30" fillId="0" borderId="60" xfId="18" applyNumberFormat="1" applyFont="1" applyBorder="1" applyAlignment="1">
      <alignment horizontal="center"/>
    </xf>
    <xf numFmtId="166" fontId="30" fillId="38" borderId="61" xfId="18" applyNumberFormat="1" applyFont="1" applyFill="1" applyBorder="1" applyAlignment="1">
      <alignment horizontal="left"/>
    </xf>
    <xf numFmtId="14" fontId="89" fillId="0" borderId="55" xfId="18" applyNumberFormat="1" applyFont="1" applyBorder="1" applyAlignment="1">
      <alignment horizontal="left"/>
    </xf>
    <xf numFmtId="1" fontId="30" fillId="0" borderId="55" xfId="18" applyNumberFormat="1" applyFont="1" applyBorder="1" applyAlignment="1">
      <alignment horizontal="center"/>
    </xf>
    <xf numFmtId="0" fontId="24" fillId="48" borderId="60" xfId="18" applyFont="1" applyFill="1" applyBorder="1"/>
    <xf numFmtId="0" fontId="23" fillId="48" borderId="60" xfId="18" applyFill="1" applyBorder="1" applyAlignment="1">
      <alignment horizontal="center"/>
    </xf>
    <xf numFmtId="0" fontId="23" fillId="0" borderId="15" xfId="18" applyBorder="1"/>
    <xf numFmtId="0" fontId="28" fillId="26" borderId="61" xfId="18" applyFont="1" applyFill="1" applyBorder="1"/>
    <xf numFmtId="0" fontId="73" fillId="38" borderId="1" xfId="18" applyFont="1" applyFill="1" applyBorder="1"/>
    <xf numFmtId="0" fontId="23" fillId="38" borderId="1" xfId="18" applyFill="1" applyBorder="1"/>
    <xf numFmtId="0" fontId="23" fillId="38" borderId="59" xfId="18" applyFill="1" applyBorder="1"/>
    <xf numFmtId="0" fontId="24" fillId="0" borderId="60" xfId="18" applyFont="1" applyBorder="1"/>
    <xf numFmtId="0" fontId="73" fillId="45" borderId="0" xfId="18" applyFont="1" applyFill="1"/>
    <xf numFmtId="0" fontId="76" fillId="45" borderId="0" xfId="18" applyFont="1" applyFill="1" applyAlignment="1">
      <alignment horizontal="left" vertical="center"/>
    </xf>
    <xf numFmtId="1" fontId="30" fillId="45" borderId="22" xfId="18" applyNumberFormat="1" applyFont="1" applyFill="1" applyBorder="1" applyAlignment="1">
      <alignment horizontal="center"/>
    </xf>
    <xf numFmtId="166" fontId="30" fillId="45" borderId="58" xfId="18" applyNumberFormat="1" applyFont="1" applyFill="1" applyBorder="1" applyAlignment="1">
      <alignment horizontal="left"/>
    </xf>
    <xf numFmtId="0" fontId="4" fillId="0" borderId="16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4" fillId="0" borderId="22" xfId="29" applyFont="1" applyBorder="1" applyAlignment="1" applyProtection="1">
      <alignment horizontal="center"/>
      <protection locked="0"/>
    </xf>
    <xf numFmtId="0" fontId="4" fillId="0" borderId="0" xfId="29" applyFont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1" fontId="30" fillId="27" borderId="66" xfId="18" applyNumberFormat="1" applyFont="1" applyFill="1" applyBorder="1" applyAlignment="1">
      <alignment horizontal="center"/>
    </xf>
    <xf numFmtId="0" fontId="83" fillId="0" borderId="22" xfId="0" applyFont="1" applyBorder="1"/>
    <xf numFmtId="0" fontId="119" fillId="0" borderId="0" xfId="0" applyFont="1" applyAlignment="1">
      <alignment horizontal="left"/>
    </xf>
    <xf numFmtId="0" fontId="84" fillId="27" borderId="6" xfId="0" applyFont="1" applyFill="1" applyBorder="1"/>
    <xf numFmtId="0" fontId="1" fillId="27" borderId="6" xfId="0" applyFont="1" applyFill="1" applyBorder="1" applyAlignment="1">
      <alignment wrapText="1"/>
    </xf>
    <xf numFmtId="0" fontId="84" fillId="27" borderId="6" xfId="0" applyFont="1" applyFill="1" applyBorder="1" applyAlignment="1">
      <alignment horizontal="left"/>
    </xf>
    <xf numFmtId="0" fontId="4" fillId="0" borderId="0" xfId="18" applyFont="1" applyAlignment="1">
      <alignment horizontal="center" vertical="top"/>
    </xf>
    <xf numFmtId="0" fontId="4" fillId="49" borderId="0" xfId="29" applyFont="1" applyFill="1" applyProtection="1">
      <protection locked="0"/>
    </xf>
    <xf numFmtId="0" fontId="4" fillId="49" borderId="0" xfId="18" applyFont="1" applyFill="1" applyAlignment="1" applyProtection="1">
      <alignment horizontal="center"/>
      <protection locked="0"/>
    </xf>
    <xf numFmtId="164" fontId="4" fillId="49" borderId="0" xfId="0" applyNumberFormat="1" applyFont="1" applyFill="1"/>
    <xf numFmtId="0" fontId="7" fillId="49" borderId="0" xfId="29" applyFont="1" applyFill="1" applyProtection="1">
      <protection locked="0"/>
    </xf>
    <xf numFmtId="2" fontId="7" fillId="49" borderId="0" xfId="18" applyNumberFormat="1" applyFont="1" applyFill="1" applyAlignment="1" applyProtection="1">
      <alignment horizontal="left"/>
      <protection locked="0"/>
    </xf>
    <xf numFmtId="0" fontId="7" fillId="49" borderId="0" xfId="18" applyFont="1" applyFill="1"/>
    <xf numFmtId="0" fontId="107" fillId="0" borderId="0" xfId="18" applyFont="1" applyAlignment="1" applyProtection="1">
      <alignment horizontal="center" vertical="center"/>
      <protection locked="0"/>
    </xf>
    <xf numFmtId="14" fontId="25" fillId="0" borderId="0" xfId="18" applyNumberFormat="1" applyFont="1" applyAlignment="1">
      <alignment horizontal="center"/>
    </xf>
    <xf numFmtId="0" fontId="73" fillId="32" borderId="0" xfId="18" applyFont="1" applyFill="1" applyAlignment="1">
      <alignment horizontal="center" wrapText="1"/>
    </xf>
    <xf numFmtId="0" fontId="73" fillId="32" borderId="0" xfId="18" applyFont="1" applyFill="1" applyAlignment="1">
      <alignment horizontal="center" vertical="center" wrapText="1"/>
    </xf>
    <xf numFmtId="0" fontId="10" fillId="40" borderId="6" xfId="20" applyFont="1" applyFill="1" applyBorder="1" applyAlignment="1">
      <alignment horizontal="center"/>
    </xf>
    <xf numFmtId="0" fontId="11" fillId="17" borderId="31" xfId="21" applyFont="1" applyFill="1" applyBorder="1" applyAlignment="1">
      <alignment horizontal="center"/>
    </xf>
    <xf numFmtId="0" fontId="11" fillId="17" borderId="45" xfId="21" applyFont="1" applyFill="1" applyBorder="1" applyAlignment="1">
      <alignment horizontal="center"/>
    </xf>
    <xf numFmtId="0" fontId="11" fillId="17" borderId="32" xfId="21" applyFont="1" applyFill="1" applyBorder="1" applyAlignment="1">
      <alignment horizontal="center"/>
    </xf>
    <xf numFmtId="0" fontId="11" fillId="17" borderId="31" xfId="20" applyFont="1" applyFill="1" applyBorder="1" applyAlignment="1">
      <alignment horizontal="center"/>
    </xf>
    <xf numFmtId="0" fontId="11" fillId="17" borderId="45" xfId="20" applyFont="1" applyFill="1" applyBorder="1" applyAlignment="1">
      <alignment horizontal="center"/>
    </xf>
    <xf numFmtId="0" fontId="11" fillId="17" borderId="32" xfId="20" applyFont="1" applyFill="1" applyBorder="1" applyAlignment="1">
      <alignment horizontal="center"/>
    </xf>
    <xf numFmtId="0" fontId="28" fillId="17" borderId="31" xfId="0" applyFont="1" applyFill="1" applyBorder="1" applyAlignment="1">
      <alignment horizontal="center" vertical="center"/>
    </xf>
    <xf numFmtId="0" fontId="28" fillId="17" borderId="45" xfId="0" applyFont="1" applyFill="1" applyBorder="1" applyAlignment="1">
      <alignment horizontal="center" vertical="center"/>
    </xf>
    <xf numFmtId="0" fontId="28" fillId="17" borderId="3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0" fillId="22" borderId="31" xfId="0" applyFont="1" applyFill="1" applyBorder="1" applyAlignment="1">
      <alignment horizontal="center"/>
    </xf>
    <xf numFmtId="0" fontId="10" fillId="22" borderId="45" xfId="0" applyFont="1" applyFill="1" applyBorder="1" applyAlignment="1">
      <alignment horizontal="center"/>
    </xf>
    <xf numFmtId="0" fontId="10" fillId="22" borderId="32" xfId="0" applyFont="1" applyFill="1" applyBorder="1" applyAlignment="1">
      <alignment horizontal="center"/>
    </xf>
    <xf numFmtId="0" fontId="11" fillId="23" borderId="31" xfId="0" applyFont="1" applyFill="1" applyBorder="1" applyAlignment="1">
      <alignment horizontal="center"/>
    </xf>
    <xf numFmtId="0" fontId="11" fillId="23" borderId="45" xfId="0" applyFont="1" applyFill="1" applyBorder="1" applyAlignment="1">
      <alignment horizontal="center"/>
    </xf>
    <xf numFmtId="0" fontId="11" fillId="23" borderId="32" xfId="0" applyFont="1" applyFill="1" applyBorder="1" applyAlignment="1">
      <alignment horizontal="center"/>
    </xf>
    <xf numFmtId="0" fontId="68" fillId="17" borderId="31" xfId="0" applyFont="1" applyFill="1" applyBorder="1" applyAlignment="1">
      <alignment horizontal="center" vertical="center"/>
    </xf>
    <xf numFmtId="0" fontId="68" fillId="17" borderId="45" xfId="0" applyFont="1" applyFill="1" applyBorder="1" applyAlignment="1">
      <alignment horizontal="center" vertical="center"/>
    </xf>
    <xf numFmtId="0" fontId="68" fillId="17" borderId="32" xfId="0" applyFont="1" applyFill="1" applyBorder="1" applyAlignment="1">
      <alignment horizontal="center" vertical="center"/>
    </xf>
    <xf numFmtId="0" fontId="13" fillId="23" borderId="31" xfId="6" applyFont="1" applyFill="1" applyBorder="1" applyAlignment="1">
      <alignment horizontal="center"/>
    </xf>
    <xf numFmtId="0" fontId="13" fillId="23" borderId="45" xfId="6" applyFont="1" applyFill="1" applyBorder="1" applyAlignment="1">
      <alignment horizontal="center"/>
    </xf>
    <xf numFmtId="0" fontId="13" fillId="23" borderId="32" xfId="6" applyFont="1" applyFill="1" applyBorder="1" applyAlignment="1">
      <alignment horizontal="center"/>
    </xf>
    <xf numFmtId="0" fontId="13" fillId="23" borderId="31" xfId="5" applyFont="1" applyFill="1" applyBorder="1" applyAlignment="1">
      <alignment horizontal="center"/>
    </xf>
    <xf numFmtId="0" fontId="13" fillId="23" borderId="45" xfId="5" applyFont="1" applyFill="1" applyBorder="1" applyAlignment="1">
      <alignment horizontal="center"/>
    </xf>
    <xf numFmtId="0" fontId="13" fillId="23" borderId="32" xfId="5" applyFont="1" applyFill="1" applyBorder="1" applyAlignment="1">
      <alignment horizontal="center"/>
    </xf>
    <xf numFmtId="0" fontId="33" fillId="17" borderId="31" xfId="0" applyFont="1" applyFill="1" applyBorder="1" applyAlignment="1">
      <alignment horizontal="center"/>
    </xf>
    <xf numFmtId="0" fontId="33" fillId="17" borderId="45" xfId="0" applyFont="1" applyFill="1" applyBorder="1" applyAlignment="1">
      <alignment horizontal="center"/>
    </xf>
    <xf numFmtId="0" fontId="33" fillId="17" borderId="32" xfId="0" applyFont="1" applyFill="1" applyBorder="1" applyAlignment="1">
      <alignment horizontal="center"/>
    </xf>
    <xf numFmtId="0" fontId="68" fillId="33" borderId="31" xfId="0" applyFont="1" applyFill="1" applyBorder="1" applyAlignment="1">
      <alignment horizontal="center"/>
    </xf>
    <xf numFmtId="0" fontId="68" fillId="33" borderId="45" xfId="0" applyFont="1" applyFill="1" applyBorder="1" applyAlignment="1">
      <alignment horizontal="center"/>
    </xf>
    <xf numFmtId="0" fontId="68" fillId="33" borderId="32" xfId="0" applyFont="1" applyFill="1" applyBorder="1" applyAlignment="1">
      <alignment horizontal="center"/>
    </xf>
    <xf numFmtId="0" fontId="27" fillId="26" borderId="6" xfId="18" applyFont="1" applyFill="1" applyBorder="1" applyAlignment="1" applyProtection="1">
      <alignment horizontal="center"/>
      <protection locked="0"/>
    </xf>
    <xf numFmtId="0" fontId="41" fillId="6" borderId="0" xfId="18" applyFont="1" applyFill="1" applyAlignment="1" applyProtection="1">
      <alignment horizontal="center" vertical="center" textRotation="179"/>
      <protection locked="0"/>
    </xf>
    <xf numFmtId="0" fontId="28" fillId="18" borderId="6" xfId="18" applyFont="1" applyFill="1" applyBorder="1" applyAlignment="1">
      <alignment horizontal="center"/>
    </xf>
    <xf numFmtId="0" fontId="28" fillId="17" borderId="6" xfId="18" applyFont="1" applyFill="1" applyBorder="1" applyAlignment="1">
      <alignment horizontal="center"/>
    </xf>
    <xf numFmtId="0" fontId="23" fillId="0" borderId="0" xfId="18" applyAlignment="1">
      <alignment horizontal="center" textRotation="90"/>
    </xf>
    <xf numFmtId="0" fontId="46" fillId="0" borderId="0" xfId="18" applyFont="1" applyAlignment="1">
      <alignment horizontal="center"/>
    </xf>
    <xf numFmtId="0" fontId="28" fillId="0" borderId="6" xfId="18" applyFont="1" applyBorder="1" applyAlignment="1">
      <alignment horizontal="center"/>
    </xf>
    <xf numFmtId="0" fontId="114" fillId="0" borderId="0" xfId="18" applyFont="1" applyAlignment="1" applyProtection="1">
      <alignment horizontal="center" vertical="center"/>
      <protection locked="0"/>
    </xf>
    <xf numFmtId="0" fontId="85" fillId="0" borderId="0" xfId="18" applyFont="1" applyAlignment="1" applyProtection="1">
      <alignment horizontal="center"/>
      <protection locked="0"/>
    </xf>
    <xf numFmtId="0" fontId="27" fillId="26" borderId="31" xfId="18" applyFont="1" applyFill="1" applyBorder="1" applyAlignment="1" applyProtection="1">
      <alignment horizontal="center"/>
      <protection locked="0"/>
    </xf>
    <xf numFmtId="0" fontId="27" fillId="26" borderId="45" xfId="18" applyFont="1" applyFill="1" applyBorder="1" applyAlignment="1" applyProtection="1">
      <alignment horizontal="center"/>
      <protection locked="0"/>
    </xf>
    <xf numFmtId="0" fontId="27" fillId="26" borderId="32" xfId="18" applyFont="1" applyFill="1" applyBorder="1" applyAlignment="1" applyProtection="1">
      <alignment horizontal="center"/>
      <protection locked="0"/>
    </xf>
    <xf numFmtId="0" fontId="23" fillId="0" borderId="0" xfId="18" applyAlignment="1" applyProtection="1">
      <alignment horizontal="center" textRotation="90"/>
      <protection locked="0"/>
    </xf>
    <xf numFmtId="14" fontId="28" fillId="0" borderId="0" xfId="18" applyNumberFormat="1" applyFont="1" applyAlignment="1" applyProtection="1">
      <alignment horizontal="center"/>
      <protection locked="0"/>
    </xf>
    <xf numFmtId="0" fontId="24" fillId="0" borderId="41" xfId="18" applyFont="1" applyBorder="1" applyAlignment="1">
      <alignment horizontal="center"/>
    </xf>
    <xf numFmtId="0" fontId="28" fillId="0" borderId="42" xfId="18" applyFont="1" applyBorder="1" applyAlignment="1">
      <alignment horizontal="center"/>
    </xf>
    <xf numFmtId="0" fontId="35" fillId="0" borderId="43" xfId="18" applyFont="1" applyBorder="1" applyAlignment="1" applyProtection="1">
      <alignment horizontal="center" textRotation="90"/>
      <protection locked="0"/>
    </xf>
    <xf numFmtId="0" fontId="3" fillId="17" borderId="6" xfId="19" applyFont="1" applyFill="1" applyBorder="1" applyAlignment="1">
      <alignment horizontal="center"/>
    </xf>
    <xf numFmtId="0" fontId="3" fillId="18" borderId="6" xfId="19" applyFont="1" applyFill="1" applyBorder="1" applyAlignment="1">
      <alignment horizontal="center"/>
    </xf>
    <xf numFmtId="0" fontId="3" fillId="0" borderId="25" xfId="19" applyFont="1" applyBorder="1" applyAlignment="1">
      <alignment horizontal="center"/>
    </xf>
    <xf numFmtId="0" fontId="10" fillId="0" borderId="0" xfId="19" applyFont="1" applyAlignment="1">
      <alignment horizontal="center" textRotation="90" wrapText="1"/>
    </xf>
    <xf numFmtId="0" fontId="10" fillId="0" borderId="0" xfId="19" applyFont="1" applyAlignment="1">
      <alignment horizontal="center" textRotation="90"/>
    </xf>
    <xf numFmtId="14" fontId="14" fillId="0" borderId="0" xfId="19" applyNumberFormat="1" applyFont="1" applyAlignment="1">
      <alignment horizontal="center"/>
    </xf>
    <xf numFmtId="0" fontId="28" fillId="17" borderId="26" xfId="18" applyFont="1" applyFill="1" applyBorder="1" applyAlignment="1">
      <alignment horizontal="center"/>
    </xf>
    <xf numFmtId="0" fontId="28" fillId="18" borderId="26" xfId="18" applyFont="1" applyFill="1" applyBorder="1" applyAlignment="1">
      <alignment horizontal="center"/>
    </xf>
    <xf numFmtId="0" fontId="28" fillId="0" borderId="26" xfId="18" applyFont="1" applyBorder="1" applyAlignment="1">
      <alignment horizontal="center"/>
    </xf>
    <xf numFmtId="0" fontId="23" fillId="0" borderId="0" xfId="18" applyAlignment="1" applyProtection="1">
      <alignment horizontal="center" vertical="center" textRotation="90"/>
      <protection locked="0"/>
    </xf>
    <xf numFmtId="0" fontId="24" fillId="0" borderId="0" xfId="18" applyFont="1" applyAlignment="1" applyProtection="1">
      <alignment horizontal="center" vertical="center"/>
      <protection locked="0"/>
    </xf>
    <xf numFmtId="0" fontId="24" fillId="0" borderId="26" xfId="18" applyFont="1" applyBorder="1" applyAlignment="1">
      <alignment horizontal="center" vertical="center"/>
    </xf>
    <xf numFmtId="0" fontId="41" fillId="6" borderId="0" xfId="18" applyFont="1" applyFill="1" applyAlignment="1">
      <alignment horizontal="center" vertical="center" textRotation="179"/>
    </xf>
    <xf numFmtId="165" fontId="25" fillId="0" borderId="0" xfId="18" applyNumberFormat="1" applyFont="1" applyAlignment="1">
      <alignment horizontal="center"/>
    </xf>
    <xf numFmtId="0" fontId="3" fillId="18" borderId="6" xfId="19" applyFont="1" applyFill="1" applyBorder="1" applyAlignment="1" applyProtection="1">
      <alignment horizontal="center"/>
      <protection locked="0"/>
    </xf>
    <xf numFmtId="0" fontId="3" fillId="17" borderId="6" xfId="19" applyFont="1" applyFill="1" applyBorder="1" applyAlignment="1" applyProtection="1">
      <alignment horizontal="center"/>
      <protection locked="0"/>
    </xf>
    <xf numFmtId="0" fontId="3" fillId="0" borderId="25" xfId="19" applyFont="1" applyBorder="1" applyAlignment="1" applyProtection="1">
      <alignment horizontal="center"/>
      <protection locked="0"/>
    </xf>
    <xf numFmtId="14" fontId="13" fillId="0" borderId="0" xfId="19" applyNumberFormat="1" applyFont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44" xfId="0" applyFont="1" applyFill="1" applyBorder="1" applyAlignment="1">
      <alignment horizontal="center"/>
    </xf>
    <xf numFmtId="0" fontId="3" fillId="3" borderId="44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37" fillId="0" borderId="0" xfId="0" applyNumberFormat="1" applyFont="1" applyAlignment="1">
      <alignment horizontal="center"/>
    </xf>
    <xf numFmtId="0" fontId="3" fillId="18" borderId="49" xfId="29" applyFont="1" applyFill="1" applyBorder="1" applyAlignment="1" applyProtection="1">
      <alignment horizontal="center"/>
      <protection locked="0"/>
    </xf>
    <xf numFmtId="0" fontId="3" fillId="0" borderId="25" xfId="29" applyFont="1" applyBorder="1" applyAlignment="1" applyProtection="1">
      <alignment horizontal="center"/>
      <protection locked="0"/>
    </xf>
    <xf numFmtId="0" fontId="6" fillId="0" borderId="0" xfId="29" applyFont="1" applyAlignment="1" applyProtection="1">
      <alignment horizontal="center" textRotation="90"/>
      <protection locked="0"/>
    </xf>
    <xf numFmtId="0" fontId="3" fillId="18" borderId="50" xfId="29" applyFont="1" applyFill="1" applyBorder="1" applyAlignment="1" applyProtection="1">
      <alignment horizontal="center"/>
      <protection locked="0"/>
    </xf>
    <xf numFmtId="0" fontId="3" fillId="17" borderId="50" xfId="29" applyFont="1" applyFill="1" applyBorder="1" applyAlignment="1" applyProtection="1">
      <alignment horizontal="center"/>
      <protection locked="0"/>
    </xf>
    <xf numFmtId="0" fontId="3" fillId="18" borderId="51" xfId="29" applyFont="1" applyFill="1" applyBorder="1" applyAlignment="1" applyProtection="1">
      <alignment horizontal="center"/>
      <protection locked="0"/>
    </xf>
    <xf numFmtId="14" fontId="13" fillId="0" borderId="0" xfId="29" applyNumberFormat="1" applyFont="1" applyAlignment="1">
      <alignment horizontal="center"/>
    </xf>
    <xf numFmtId="0" fontId="3" fillId="44" borderId="49" xfId="29" applyFont="1" applyFill="1" applyBorder="1" applyAlignment="1">
      <alignment horizontal="center"/>
    </xf>
    <xf numFmtId="0" fontId="3" fillId="18" borderId="49" xfId="29" applyFont="1" applyFill="1" applyBorder="1" applyAlignment="1">
      <alignment horizontal="center"/>
    </xf>
    <xf numFmtId="0" fontId="3" fillId="0" borderId="25" xfId="29" applyFont="1" applyBorder="1" applyAlignment="1">
      <alignment horizontal="center"/>
    </xf>
    <xf numFmtId="0" fontId="3" fillId="18" borderId="50" xfId="29" applyFont="1" applyFill="1" applyBorder="1" applyAlignment="1">
      <alignment horizontal="center"/>
    </xf>
    <xf numFmtId="0" fontId="3" fillId="17" borderId="50" xfId="29" applyFont="1" applyFill="1" applyBorder="1" applyAlignment="1">
      <alignment horizontal="center"/>
    </xf>
    <xf numFmtId="0" fontId="3" fillId="18" borderId="51" xfId="29" applyFont="1" applyFill="1" applyBorder="1" applyAlignment="1">
      <alignment horizontal="center"/>
    </xf>
    <xf numFmtId="0" fontId="3" fillId="17" borderId="6" xfId="29" applyFont="1" applyFill="1" applyBorder="1" applyAlignment="1">
      <alignment horizontal="center"/>
    </xf>
    <xf numFmtId="0" fontId="3" fillId="18" borderId="31" xfId="29" applyFont="1" applyFill="1" applyBorder="1" applyAlignment="1">
      <alignment horizontal="center"/>
    </xf>
    <xf numFmtId="0" fontId="3" fillId="18" borderId="32" xfId="29" applyFont="1" applyFill="1" applyBorder="1" applyAlignment="1">
      <alignment horizontal="center"/>
    </xf>
    <xf numFmtId="0" fontId="3" fillId="17" borderId="31" xfId="29" applyFont="1" applyFill="1" applyBorder="1" applyAlignment="1">
      <alignment horizontal="center"/>
    </xf>
    <xf numFmtId="0" fontId="3" fillId="17" borderId="32" xfId="29" applyFont="1" applyFill="1" applyBorder="1" applyAlignment="1">
      <alignment horizontal="center"/>
    </xf>
    <xf numFmtId="0" fontId="3" fillId="18" borderId="6" xfId="29" applyFont="1" applyFill="1" applyBorder="1" applyAlignment="1">
      <alignment horizontal="center"/>
    </xf>
    <xf numFmtId="0" fontId="9" fillId="22" borderId="31" xfId="0" applyFont="1" applyFill="1" applyBorder="1" applyAlignment="1">
      <alignment horizontal="center"/>
    </xf>
    <xf numFmtId="0" fontId="9" fillId="22" borderId="45" xfId="0" applyFont="1" applyFill="1" applyBorder="1" applyAlignment="1">
      <alignment horizontal="center"/>
    </xf>
    <xf numFmtId="0" fontId="9" fillId="22" borderId="32" xfId="0" applyFont="1" applyFill="1" applyBorder="1" applyAlignment="1">
      <alignment horizontal="center"/>
    </xf>
  </cellXfs>
  <cellStyles count="31">
    <cellStyle name="Excel Built-in Normal" xfId="30" xr:uid="{00000000-0005-0000-0000-000000000000}"/>
    <cellStyle name="Excel Built-in Standard 10" xfId="1" xr:uid="{00000000-0005-0000-0000-000001000000}"/>
    <cellStyle name="Excel Built-in Standard 11" xfId="2" xr:uid="{00000000-0005-0000-0000-000002000000}"/>
    <cellStyle name="Excel Built-in Standard 12" xfId="3" xr:uid="{00000000-0005-0000-0000-000003000000}"/>
    <cellStyle name="Excel Built-in Standard 13" xfId="4" xr:uid="{00000000-0005-0000-0000-000004000000}"/>
    <cellStyle name="Excel Built-in Standard 2" xfId="5" xr:uid="{00000000-0005-0000-0000-000005000000}"/>
    <cellStyle name="Excel Built-in Standard 3" xfId="6" xr:uid="{00000000-0005-0000-0000-000006000000}"/>
    <cellStyle name="Excel Built-in Standard 4" xfId="7" xr:uid="{00000000-0005-0000-0000-000007000000}"/>
    <cellStyle name="Excel Built-in Standard 5" xfId="8" xr:uid="{00000000-0005-0000-0000-000008000000}"/>
    <cellStyle name="Excel Built-in Standard 6" xfId="9" xr:uid="{00000000-0005-0000-0000-000009000000}"/>
    <cellStyle name="Excel Built-in Standard 7" xfId="10" xr:uid="{00000000-0005-0000-0000-00000A000000}"/>
    <cellStyle name="Excel Built-in Standard 8" xfId="11" xr:uid="{00000000-0005-0000-0000-00000B000000}"/>
    <cellStyle name="Excel Built-in Standard 9" xfId="12" xr:uid="{00000000-0005-0000-0000-00000C000000}"/>
    <cellStyle name="Standard" xfId="0" builtinId="0"/>
    <cellStyle name="Standard 10" xfId="13" xr:uid="{00000000-0005-0000-0000-00000E000000}"/>
    <cellStyle name="Standard 11" xfId="14" xr:uid="{00000000-0005-0000-0000-00000F000000}"/>
    <cellStyle name="Standard 12" xfId="15" xr:uid="{00000000-0005-0000-0000-000010000000}"/>
    <cellStyle name="Standard 13" xfId="16" xr:uid="{00000000-0005-0000-0000-000011000000}"/>
    <cellStyle name="Standard 14" xfId="17" xr:uid="{00000000-0005-0000-0000-000012000000}"/>
    <cellStyle name="Standard 15" xfId="18" xr:uid="{00000000-0005-0000-0000-000013000000}"/>
    <cellStyle name="Standard 16" xfId="19" xr:uid="{00000000-0005-0000-0000-000014000000}"/>
    <cellStyle name="Standard 17" xfId="29" xr:uid="{00000000-0005-0000-0000-000015000000}"/>
    <cellStyle name="Standard 2" xfId="20" xr:uid="{00000000-0005-0000-0000-000016000000}"/>
    <cellStyle name="Standard 3" xfId="21" xr:uid="{00000000-0005-0000-0000-000017000000}"/>
    <cellStyle name="Standard 4" xfId="22" xr:uid="{00000000-0005-0000-0000-000018000000}"/>
    <cellStyle name="Standard 5" xfId="23" xr:uid="{00000000-0005-0000-0000-000019000000}"/>
    <cellStyle name="Standard 6" xfId="24" xr:uid="{00000000-0005-0000-0000-00001A000000}"/>
    <cellStyle name="Standard 7" xfId="25" xr:uid="{00000000-0005-0000-0000-00001B000000}"/>
    <cellStyle name="Standard 8" xfId="26" xr:uid="{00000000-0005-0000-0000-00001C000000}"/>
    <cellStyle name="Standard 9" xfId="27" xr:uid="{00000000-0005-0000-0000-00001D000000}"/>
    <cellStyle name="TableStyleLight1" xfId="28" xr:uid="{00000000-0005-0000-0000-00001E000000}"/>
  </cellStyles>
  <dxfs count="0"/>
  <tableStyles count="0" defaultTableStyle="TableStyleMedium9" defaultPivotStyle="PivotStyleLight16"/>
  <colors>
    <mruColors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theme" Target="theme/theme1.xml"/><Relationship Id="rId50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microsoft.com/office/2017/10/relationships/person" Target="persons/perso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1104900</xdr:colOff>
      <xdr:row>1</xdr:row>
      <xdr:rowOff>104775</xdr:rowOff>
    </xdr:from>
    <xdr:ext cx="1287005" cy="3066673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B3CB02B5-5A6D-40ED-AAEE-A02EBD7CD4B3}"/>
            </a:ext>
          </a:extLst>
        </xdr:cNvPr>
        <xdr:cNvSpPr/>
      </xdr:nvSpPr>
      <xdr:spPr>
        <a:xfrm>
          <a:off x="6781800" y="266700"/>
          <a:ext cx="1287005" cy="30666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de-DE" sz="190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EE0000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1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Auswertung_7M_original.xls" TargetMode="External"/><Relationship Id="rId1" Type="http://schemas.openxmlformats.org/officeDocument/2006/relationships/externalLinkPath" Target="/auswertungen/2003_XP/2003_XP/gebietsliga_in_arbeit/Auswertung_7M_original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original/Kopie%20von%20Auswertung__reg_2010.xls" TargetMode="External"/><Relationship Id="rId1" Type="http://schemas.openxmlformats.org/officeDocument/2006/relationships/externalLinkPath" Target="/auswertungen/original/Kopie%20von%20Auswertung__reg_2010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Auswertung_9M_XP.xls" TargetMode="External"/><Relationship Id="rId1" Type="http://schemas.openxmlformats.org/officeDocument/2006/relationships/externalLinkPath" Target="/auswertungen/2003_XP/2003_XP/gebietsliga_in_arbeit/Auswertung_9M_XP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Auswertung_8M_original.xls" TargetMode="External"/><Relationship Id="rId1" Type="http://schemas.openxmlformats.org/officeDocument/2006/relationships/externalLinkPath" Target="/auswertungen/2003_XP/2003_XP/gebietsliga_in_arbeit/Auswertung_8M_original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Auswertung_9M_original.xls" TargetMode="External"/><Relationship Id="rId1" Type="http://schemas.openxmlformats.org/officeDocument/2006/relationships/externalLinkPath" Target="/auswertungen/2003_XP/2003_XP/gebietsliga_in_arbeit/Auswertung_9M_original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auswertung_11M_original1.xls" TargetMode="External"/><Relationship Id="rId1" Type="http://schemas.openxmlformats.org/officeDocument/2006/relationships/externalLinkPath" Target="/auswertungen/2003_XP/2003_XP/gebietsliga_in_arbeit/auswertung_11M_original1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leo/Desktop/plattler/2018/2018%20Auswertungsprogramme/2018%20gebietsliga%20s&#252;d/Auswertung_11M_11turniere_in%20arbeit.xls" TargetMode="External"/><Relationship Id="rId1" Type="http://schemas.openxmlformats.org/officeDocument/2006/relationships/externalLinkPath" Target="/Users/leo/Desktop/plattler/2018/2018%20Auswertungsprogramme/2018%20gebietsliga%20s&#252;d/Auswertung_11M_11turniere_in%20arbeit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Union%20PWV%20Lohnsburg/plattln/auswertungen/2gruppen/auswertung_11M_2gruppen.xls" TargetMode="External"/><Relationship Id="rId1" Type="http://schemas.openxmlformats.org/officeDocument/2006/relationships/externalLinkPath" Target="/Users/Union%20PWV%20Lohnsburg/plattln/auswertungen/2gruppen/auswertung_11M_2gruppen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\unterliga_nord\auswertung_nord%20aktuell\gesamtwertung%20-%20Kopie.xlsx" TargetMode="External"/><Relationship Id="rId1" Type="http://schemas.openxmlformats.org/officeDocument/2006/relationships/externalLinkPath" Target="file:///D:\2026\unterliga_nord\auswertung_nord%20aktuell\gesamtwertung%20-%20Kopi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leo/Desktop/plattler/1973-/auswertungsprogramm/17_04_16%20auswertungen_einzelturniere/7M%20-%2017MKopie/2003_XP/Kopie%20von%20Auswertung__reg_2010.xls" TargetMode="External"/><Relationship Id="rId1" Type="http://schemas.openxmlformats.org/officeDocument/2006/relationships/externalLinkPath" Target="/Users/leo/Desktop/plattler/1973-/auswertungsprogramm/17_04_16%20auswertungen_einzelturniere/7M%20-%2017MKopie/2003_XP/Kopie%20von%20Auswertung__reg_201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_veraltet/Kopie%20von%20Auswertung__reg_2010.xls" TargetMode="External"/><Relationship Id="rId1" Type="http://schemas.openxmlformats.org/officeDocument/2006/relationships/externalLinkPath" Target="/auswertungen_veraltet/Kopie%20von%20Auswertung__reg_2010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2003_XP/Kopie%20von%20Auswertung__reg_2010.xls" TargetMode="External"/><Relationship Id="rId1" Type="http://schemas.openxmlformats.org/officeDocument/2006/relationships/externalLinkPath" Target="/auswertungen/2003_XP/2003_XP/gebietsliga_in_arbeit/2003_XP/Kopie%20von%20Auswertung__reg_2010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Kopie%20von%20Auswertung__reg_2010.xls" TargetMode="External"/><Relationship Id="rId1" Type="http://schemas.openxmlformats.org/officeDocument/2006/relationships/externalLinkPath" Target="/auswertungen/2003_XP/2003_XP/gebietsliga_in_arbeit/Kopie%20von%20Auswertung__reg_2010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Union%20PWV%20Lohnsburg/plattln/auswertungen/2gruppen/2003_XP/Kopie%20von%20Auswertung__reg_2010.xls" TargetMode="External"/><Relationship Id="rId1" Type="http://schemas.openxmlformats.org/officeDocument/2006/relationships/externalLinkPath" Target="/Users/Union%20PWV%20Lohnsburg/plattln/auswertungen/2gruppen/2003_XP/Kopie%20von%20Auswertung__reg_2010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Union%20PWV%20Lohnsburg/plattln/auswertungen/2gruppen/Kopie%20von%20Auswertung__reg_2010.xls" TargetMode="External"/><Relationship Id="rId1" Type="http://schemas.openxmlformats.org/officeDocument/2006/relationships/externalLinkPath" Target="/Users/Union%20PWV%20Lohnsburg/plattln/auswertungen/2gruppen/Kopie%20von%20Auswertung__reg_2010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leo/Desktop/plattler/2018/2018%20Auswertungsprogramme/2018%20gebietsliga%20s&#252;d/2003_XP/Kopie%20von%20Auswertung__reg_2010.xls" TargetMode="External"/><Relationship Id="rId1" Type="http://schemas.openxmlformats.org/officeDocument/2006/relationships/externalLinkPath" Target="/Users/leo/Desktop/plattler/2018/2018%20Auswertungsprogramme/2018%20gebietsliga%20s&#252;d/2003_XP/Kopie%20von%20Auswertung__reg_2010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leo/Desktop/plattler/1973-/auswertungsprogramm/17_04_16%20auswertungen_einzelturniere/7M%20-%2017MKopie/Kopie%20von%20Auswertung__reg_2010.xls" TargetMode="External"/><Relationship Id="rId1" Type="http://schemas.openxmlformats.org/officeDocument/2006/relationships/externalLinkPath" Target="/Users/leo/Desktop/plattler/1973-/auswertungsprogramm/17_04_16%20auswertungen_einzelturniere/7M%20-%2017MKopie/Kopie%20von%20Auswertung__reg_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blauf"/>
      <sheetName val="Termine"/>
      <sheetName val="Aufstell"/>
      <sheetName val="startnummer"/>
      <sheetName val="auswertung1"/>
      <sheetName val="ausdruck1"/>
      <sheetName val="auswertung1 (2)"/>
      <sheetName val="ausdruck1 (2)"/>
    </sheetNames>
    <sheetDataSet>
      <sheetData sheetId="0" refreshError="1"/>
      <sheetData sheetId="1"/>
      <sheetData sheetId="2" refreshError="1"/>
      <sheetData sheetId="3" refreshError="1"/>
      <sheetData sheetId="4">
        <row r="6">
          <cell r="S6">
            <v>0</v>
          </cell>
          <cell r="W6" t="e">
            <v>#DIV/0!</v>
          </cell>
        </row>
        <row r="7">
          <cell r="S7">
            <v>0</v>
          </cell>
          <cell r="W7" t="e">
            <v>#DIV/0!</v>
          </cell>
        </row>
        <row r="8">
          <cell r="S8">
            <v>0</v>
          </cell>
          <cell r="W8" t="e">
            <v>#DIV/0!</v>
          </cell>
        </row>
        <row r="9">
          <cell r="S9">
            <v>0</v>
          </cell>
          <cell r="W9" t="e">
            <v>#DIV/0!</v>
          </cell>
        </row>
        <row r="10">
          <cell r="S10">
            <v>0</v>
          </cell>
          <cell r="W10" t="e">
            <v>#DIV/0!</v>
          </cell>
        </row>
        <row r="11">
          <cell r="S11">
            <v>0</v>
          </cell>
          <cell r="W11" t="e">
            <v>#DIV/0!</v>
          </cell>
        </row>
        <row r="12">
          <cell r="S12">
            <v>0</v>
          </cell>
          <cell r="W12" t="e">
            <v>#DIV/0!</v>
          </cell>
        </row>
      </sheetData>
      <sheetData sheetId="5" refreshError="1"/>
      <sheetData sheetId="6">
        <row r="7">
          <cell r="S7">
            <v>0</v>
          </cell>
        </row>
        <row r="9">
          <cell r="S9">
            <v>0</v>
          </cell>
        </row>
      </sheetData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blauf"/>
      <sheetName val="Term"/>
      <sheetName val="Aufstell"/>
      <sheetName val="auswertung"/>
      <sheetName val="startbahn"/>
      <sheetName val="ausdruck"/>
      <sheetName val="ausdruck (2)"/>
      <sheetName val="Platz"/>
    </sheetNames>
    <sheetDataSet>
      <sheetData sheetId="0" refreshError="1"/>
      <sheetData sheetId="1" refreshError="1"/>
      <sheetData sheetId="2" refreshError="1"/>
      <sheetData sheetId="3">
        <row r="6">
          <cell r="X6">
            <v>8</v>
          </cell>
          <cell r="AB6" t="e">
            <v>#DIV/0!</v>
          </cell>
        </row>
        <row r="7">
          <cell r="X7">
            <v>8</v>
          </cell>
          <cell r="AB7" t="e">
            <v>#DIV/0!</v>
          </cell>
        </row>
        <row r="8">
          <cell r="X8">
            <v>8</v>
          </cell>
          <cell r="AB8" t="e">
            <v>#DIV/0!</v>
          </cell>
        </row>
        <row r="9">
          <cell r="X9">
            <v>8</v>
          </cell>
          <cell r="AB9" t="e">
            <v>#DIV/0!</v>
          </cell>
        </row>
        <row r="10">
          <cell r="X10">
            <v>8</v>
          </cell>
          <cell r="AB10" t="e">
            <v>#DIV/0!</v>
          </cell>
        </row>
        <row r="11">
          <cell r="X11">
            <v>8</v>
          </cell>
          <cell r="AB11" t="e">
            <v>#DIV/0!</v>
          </cell>
        </row>
        <row r="12">
          <cell r="X12">
            <v>8</v>
          </cell>
          <cell r="AB12" t="e">
            <v>#DIV/0!</v>
          </cell>
        </row>
        <row r="13">
          <cell r="X13">
            <v>8</v>
          </cell>
          <cell r="AB13" t="e">
            <v>#DIV/0!</v>
          </cell>
        </row>
        <row r="14">
          <cell r="X14">
            <v>8</v>
          </cell>
          <cell r="AB14" t="e">
            <v>#DIV/0!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blauf"/>
      <sheetName val="Termin"/>
      <sheetName val="Aufstell"/>
      <sheetName val="auswertung"/>
      <sheetName val="ausdruck"/>
      <sheetName val="ausdruck2"/>
      <sheetName val="st1"/>
      <sheetName val="Platz"/>
    </sheetNames>
    <sheetDataSet>
      <sheetData sheetId="0" refreshError="1"/>
      <sheetData sheetId="1">
        <row r="2">
          <cell r="E2" t="str">
            <v xml:space="preserve"> in Grieskirchen</v>
          </cell>
        </row>
      </sheetData>
      <sheetData sheetId="2" refreshError="1"/>
      <sheetData sheetId="3">
        <row r="6">
          <cell r="V6">
            <v>7</v>
          </cell>
          <cell r="Z6" t="e">
            <v>#DIV/0!</v>
          </cell>
        </row>
        <row r="7">
          <cell r="V7">
            <v>7</v>
          </cell>
          <cell r="Z7" t="e">
            <v>#DIV/0!</v>
          </cell>
        </row>
        <row r="8">
          <cell r="V8">
            <v>7</v>
          </cell>
          <cell r="Z8" t="e">
            <v>#DIV/0!</v>
          </cell>
        </row>
        <row r="9">
          <cell r="V9">
            <v>7</v>
          </cell>
          <cell r="Z9" t="e">
            <v>#DIV/0!</v>
          </cell>
        </row>
        <row r="10">
          <cell r="V10">
            <v>7</v>
          </cell>
          <cell r="Z10" t="e">
            <v>#DIV/0!</v>
          </cell>
        </row>
        <row r="11">
          <cell r="V11">
            <v>7</v>
          </cell>
          <cell r="Z11" t="e">
            <v>#DIV/0!</v>
          </cell>
        </row>
        <row r="12">
          <cell r="V12">
            <v>7</v>
          </cell>
          <cell r="Z12" t="e">
            <v>#DIV/0!</v>
          </cell>
        </row>
        <row r="13">
          <cell r="V13">
            <v>7</v>
          </cell>
          <cell r="Z13" t="e">
            <v>#DIV/0!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blauf"/>
      <sheetName val="Term"/>
      <sheetName val="Aufstell"/>
      <sheetName val="auswertung9"/>
      <sheetName val="startbahn"/>
      <sheetName val="ausdruck"/>
      <sheetName val="ausdruck (2)"/>
      <sheetName val="Platz"/>
    </sheetNames>
    <sheetDataSet>
      <sheetData sheetId="0" refreshError="1"/>
      <sheetData sheetId="1"/>
      <sheetData sheetId="2" refreshError="1"/>
      <sheetData sheetId="3">
        <row r="6">
          <cell r="X6">
            <v>8</v>
          </cell>
          <cell r="AB6" t="e">
            <v>#DIV/0!</v>
          </cell>
        </row>
        <row r="7">
          <cell r="X7">
            <v>8</v>
          </cell>
          <cell r="AB7" t="e">
            <v>#DIV/0!</v>
          </cell>
        </row>
        <row r="8">
          <cell r="X8">
            <v>8</v>
          </cell>
          <cell r="AB8" t="e">
            <v>#DIV/0!</v>
          </cell>
        </row>
        <row r="9">
          <cell r="X9">
            <v>8</v>
          </cell>
          <cell r="AB9" t="e">
            <v>#DIV/0!</v>
          </cell>
        </row>
        <row r="10">
          <cell r="X10">
            <v>8</v>
          </cell>
          <cell r="AB10" t="e">
            <v>#DIV/0!</v>
          </cell>
        </row>
        <row r="11">
          <cell r="X11">
            <v>8</v>
          </cell>
          <cell r="AB11" t="e">
            <v>#DIV/0!</v>
          </cell>
        </row>
        <row r="12">
          <cell r="X12">
            <v>8</v>
          </cell>
          <cell r="AB12" t="e">
            <v>#DIV/0!</v>
          </cell>
        </row>
        <row r="13">
          <cell r="X13">
            <v>8</v>
          </cell>
          <cell r="AB13" t="e">
            <v>#DIV/0!</v>
          </cell>
        </row>
        <row r="14">
          <cell r="X14">
            <v>8</v>
          </cell>
          <cell r="AB14" t="e">
            <v>#DIV/0!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blauf"/>
      <sheetName val="Term"/>
      <sheetName val="Aufstellung"/>
      <sheetName val="start"/>
      <sheetName val="auswertung11"/>
      <sheetName val="ergebnis2"/>
      <sheetName val="ergebnis1"/>
      <sheetName val="platz"/>
    </sheetNames>
    <sheetDataSet>
      <sheetData sheetId="0" refreshError="1"/>
      <sheetData sheetId="1"/>
      <sheetData sheetId="2" refreshError="1"/>
      <sheetData sheetId="3" refreshError="1"/>
      <sheetData sheetId="4">
        <row r="6">
          <cell r="AJ6" t="str">
            <v>SV Pfaffstätt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"/>
      <sheetName val="Aufst."/>
      <sheetName val="t1"/>
      <sheetName val="s1"/>
      <sheetName val="D1"/>
      <sheetName val="t2"/>
      <sheetName val="s2"/>
      <sheetName val="D2"/>
      <sheetName val="t3"/>
      <sheetName val="s3"/>
      <sheetName val="D3"/>
      <sheetName val="t4"/>
      <sheetName val="s4"/>
      <sheetName val="D4"/>
      <sheetName val="t5"/>
      <sheetName val="s5 "/>
      <sheetName val="D5"/>
      <sheetName val="t6"/>
      <sheetName val="s6"/>
      <sheetName val="D6"/>
      <sheetName val="t7"/>
      <sheetName val="s7"/>
      <sheetName val="D7"/>
      <sheetName val="t8"/>
      <sheetName val="s8"/>
      <sheetName val="D8"/>
      <sheetName val="t9"/>
      <sheetName val="s9"/>
      <sheetName val="D9"/>
      <sheetName val="t10"/>
      <sheetName val="s10"/>
      <sheetName val="D10"/>
      <sheetName val="t11"/>
      <sheetName val="s11"/>
      <sheetName val="D11"/>
      <sheetName val="gesamt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"/>
      <sheetName val="Aufstellung"/>
      <sheetName val="start"/>
      <sheetName val="auswertungA"/>
      <sheetName val="ergebnis1"/>
      <sheetName val="auswertung B"/>
      <sheetName val="ergebnisA+B"/>
      <sheetName val="platz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e1"/>
      <sheetName val="mann"/>
      <sheetName val="gesamtw"/>
      <sheetName val="S_U_N"/>
      <sheetName val="MA-Turniere"/>
      <sheetName val="Tabelle4"/>
      <sheetName val="medailien"/>
      <sheetName val="Werfer"/>
      <sheetName val="Tabelle7"/>
    </sheetNames>
    <sheetDataSet>
      <sheetData sheetId="0" refreshError="1"/>
      <sheetData sheetId="1" refreshError="1"/>
      <sheetData sheetId="2" refreshError="1">
        <row r="14">
          <cell r="B14"/>
        </row>
        <row r="15">
          <cell r="B15"/>
        </row>
        <row r="16">
          <cell r="B16"/>
        </row>
        <row r="17">
          <cell r="B17"/>
        </row>
        <row r="18">
          <cell r="B18"/>
        </row>
        <row r="19">
          <cell r="B19"/>
        </row>
        <row r="20">
          <cell r="B20"/>
        </row>
        <row r="21">
          <cell r="B21"/>
        </row>
        <row r="22">
          <cell r="B22"/>
        </row>
        <row r="23">
          <cell r="B23"/>
        </row>
        <row r="24">
          <cell r="B24"/>
        </row>
        <row r="25">
          <cell r="B25"/>
        </row>
        <row r="26">
          <cell r="B26"/>
        </row>
        <row r="108">
          <cell r="B108" t="str">
            <v>Union PWV Lambrechten 1</v>
          </cell>
          <cell r="C108">
            <v>1</v>
          </cell>
          <cell r="D108">
            <v>2</v>
          </cell>
          <cell r="E108">
            <v>0</v>
          </cell>
          <cell r="F108">
            <v>5</v>
          </cell>
          <cell r="G108">
            <v>6</v>
          </cell>
          <cell r="H108">
            <v>0.5752212389380531</v>
          </cell>
        </row>
        <row r="109">
          <cell r="B109" t="str">
            <v>PWV Hub 1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B110" t="str">
            <v>ASVÖ TSV-PW St. Marienkirchen/S. 1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B111" t="str">
            <v>ASVÖ PV Taufkirchen/Pr. 1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B112" t="str">
            <v xml:space="preserve">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B113" t="str">
            <v>Union PWV Ort/Osternach 1</v>
          </cell>
          <cell r="C113">
            <v>1</v>
          </cell>
          <cell r="D113">
            <v>2</v>
          </cell>
          <cell r="E113">
            <v>1</v>
          </cell>
          <cell r="F113">
            <v>4</v>
          </cell>
          <cell r="G113">
            <v>7</v>
          </cell>
          <cell r="H113">
            <v>0.76344086021505375</v>
          </cell>
        </row>
        <row r="114">
          <cell r="B114" t="str">
            <v>PV Brunnenthal 1</v>
          </cell>
          <cell r="C114">
            <v>1</v>
          </cell>
          <cell r="D114">
            <v>3</v>
          </cell>
          <cell r="E114">
            <v>0</v>
          </cell>
          <cell r="F114">
            <v>3</v>
          </cell>
          <cell r="G114">
            <v>12</v>
          </cell>
          <cell r="H114">
            <v>1.051948051948052</v>
          </cell>
        </row>
        <row r="115">
          <cell r="B115" t="str">
            <v>Union PWV Diersbach 1</v>
          </cell>
          <cell r="C115">
            <v>1</v>
          </cell>
          <cell r="D115">
            <v>2</v>
          </cell>
          <cell r="E115">
            <v>0</v>
          </cell>
          <cell r="F115">
            <v>4</v>
          </cell>
          <cell r="G115">
            <v>6</v>
          </cell>
          <cell r="H115">
            <v>0.71111111111111114</v>
          </cell>
        </row>
        <row r="116">
          <cell r="B116" t="str">
            <v/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B117" t="str">
            <v/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B118" t="str">
            <v/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B119" t="str">
            <v/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B120" t="str">
            <v/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B121" t="str">
            <v/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B122" t="str">
            <v/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B123" t="str">
            <v/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B124" t="str">
            <v/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B125" t="str">
            <v/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B126" t="str">
            <v/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B127" t="str">
            <v/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B128" t="str">
            <v/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B129" t="str">
            <v/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</sheetData>
      <sheetData sheetId="3" refreshError="1"/>
      <sheetData sheetId="4" refreshError="1">
        <row r="2">
          <cell r="F2" t="str">
            <v>Meisterschaftsturnier der OÖ.Unterliga Nord</v>
          </cell>
        </row>
        <row r="3">
          <cell r="G3" t="str">
            <v>LPR. Karl Schusterbauer</v>
          </cell>
        </row>
        <row r="4">
          <cell r="A4" t="str">
            <v>Nr.</v>
          </cell>
          <cell r="B4" t="str">
            <v>Mannschaft</v>
          </cell>
          <cell r="G4" t="str">
            <v>xx</v>
          </cell>
        </row>
        <row r="5">
          <cell r="A5">
            <v>1</v>
          </cell>
          <cell r="B5" t="str">
            <v>Union PWV Lambrechten 1</v>
          </cell>
          <cell r="C5">
            <v>46137</v>
          </cell>
          <cell r="G5" t="str">
            <v>xxx</v>
          </cell>
        </row>
        <row r="6">
          <cell r="A6">
            <v>2</v>
          </cell>
          <cell r="B6" t="str">
            <v>Union PWV Diersbach 1</v>
          </cell>
          <cell r="C6">
            <v>46277</v>
          </cell>
        </row>
        <row r="7">
          <cell r="A7">
            <v>3</v>
          </cell>
          <cell r="B7" t="str">
            <v>ASVÖ TSV-PW St. Marienkirchen/S. 1</v>
          </cell>
          <cell r="C7">
            <v>46151</v>
          </cell>
        </row>
        <row r="8">
          <cell r="A8">
            <v>4</v>
          </cell>
          <cell r="B8" t="str">
            <v>ASVÖ PV Taufkirchen/Pr. 1</v>
          </cell>
          <cell r="C8">
            <v>46186</v>
          </cell>
        </row>
        <row r="9">
          <cell r="A9">
            <v>5</v>
          </cell>
          <cell r="B9" t="str">
            <v>Union PWV Diersbach 2</v>
          </cell>
          <cell r="C9">
            <v>46277</v>
          </cell>
        </row>
        <row r="10">
          <cell r="A10">
            <v>6</v>
          </cell>
          <cell r="B10" t="str">
            <v>Union PWV Ort/Osternach 1</v>
          </cell>
          <cell r="C10">
            <v>46256</v>
          </cell>
        </row>
        <row r="11">
          <cell r="A11">
            <v>7</v>
          </cell>
          <cell r="B11" t="str">
            <v>PV Brunnenthal 1</v>
          </cell>
          <cell r="C11">
            <v>46263</v>
          </cell>
        </row>
        <row r="12">
          <cell r="A12">
            <v>8</v>
          </cell>
          <cell r="B12" t="str">
            <v>PWV Hub</v>
          </cell>
          <cell r="C12">
            <v>46144</v>
          </cell>
        </row>
        <row r="13">
          <cell r="A13">
            <v>9</v>
          </cell>
          <cell r="B13"/>
        </row>
        <row r="14">
          <cell r="A14">
            <v>10</v>
          </cell>
          <cell r="B14"/>
        </row>
        <row r="15">
          <cell r="A15">
            <v>11</v>
          </cell>
          <cell r="B15"/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5"/>
  <sheetViews>
    <sheetView topLeftCell="D1" workbookViewId="0">
      <selection activeCell="B9" sqref="B9"/>
    </sheetView>
  </sheetViews>
  <sheetFormatPr baseColWidth="10" defaultColWidth="10.7265625" defaultRowHeight="12.75" customHeight="1" x14ac:dyDescent="0.25"/>
  <cols>
    <col min="1" max="1" width="9.26953125" style="28" customWidth="1"/>
    <col min="2" max="2" width="35.453125" style="28" customWidth="1"/>
    <col min="3" max="3" width="19.81640625" style="28" customWidth="1"/>
    <col min="4" max="4" width="20.54296875" style="28" customWidth="1"/>
    <col min="5" max="7" width="19.1796875" style="28" customWidth="1"/>
    <col min="8" max="8" width="19.453125" style="28" customWidth="1"/>
    <col min="9" max="12" width="47.453125" style="28" customWidth="1"/>
    <col min="13" max="16384" width="10.7265625" style="28"/>
  </cols>
  <sheetData>
    <row r="3" spans="1:9" ht="12.75" customHeight="1" x14ac:dyDescent="0.25">
      <c r="A3" s="997" t="str" cm="1">
        <f t="array" ref="A3:B14">CONCATENATE('[17]MA-Turniere'!$A$4:$B$15)</f>
        <v>Nr.</v>
      </c>
      <c r="B3" s="997" t="str">
        <v>Mannschaft</v>
      </c>
      <c r="C3" s="997"/>
      <c r="D3" s="997"/>
    </row>
    <row r="4" spans="1:9" ht="18" customHeight="1" x14ac:dyDescent="0.25">
      <c r="A4" s="63" t="str">
        <v>1</v>
      </c>
      <c r="B4" s="1073" t="str">
        <v>Union PWV Lambrechten 1</v>
      </c>
      <c r="C4" s="1006">
        <f>SUM('[17]MA-Turniere'!$C5)</f>
        <v>46137</v>
      </c>
      <c r="D4" s="1006"/>
      <c r="F4" s="1014"/>
      <c r="G4" s="1015"/>
      <c r="H4" s="1016"/>
      <c r="I4" s="1016"/>
    </row>
    <row r="5" spans="1:9" ht="18" customHeight="1" x14ac:dyDescent="0.25">
      <c r="A5" s="63" t="str">
        <v>2</v>
      </c>
      <c r="B5" s="1011" t="str">
        <v>Union PWV Diersbach 1</v>
      </c>
      <c r="C5" s="1006">
        <f>SUM('[17]MA-Turniere'!$C6)</f>
        <v>46277</v>
      </c>
      <c r="D5" s="1007"/>
      <c r="F5" s="1014"/>
      <c r="G5" s="1015"/>
      <c r="H5" s="1016"/>
      <c r="I5" s="1016"/>
    </row>
    <row r="6" spans="1:9" ht="18" customHeight="1" x14ac:dyDescent="0.25">
      <c r="A6" s="63" t="str">
        <v>3</v>
      </c>
      <c r="B6" s="1074" t="str">
        <v>ASVÖ TSV-PW St. Marienkirchen/S. 1</v>
      </c>
      <c r="C6" s="1006">
        <f>SUM('[17]MA-Turniere'!$C7)</f>
        <v>46151</v>
      </c>
      <c r="D6" s="1008"/>
      <c r="F6" s="1014"/>
      <c r="G6" s="1015"/>
      <c r="H6" s="1016"/>
      <c r="I6" s="1016"/>
    </row>
    <row r="7" spans="1:9" ht="18" customHeight="1" x14ac:dyDescent="0.25">
      <c r="A7" s="63" t="str">
        <v>4</v>
      </c>
      <c r="B7" s="1074" t="str">
        <v>ASVÖ PV Taufkirchen/Pr. 1</v>
      </c>
      <c r="C7" s="1006">
        <f>SUM('[17]MA-Turniere'!$C8)</f>
        <v>46186</v>
      </c>
      <c r="D7" s="1008"/>
      <c r="F7" s="1017"/>
      <c r="G7" s="1018"/>
      <c r="H7" s="1024"/>
      <c r="I7" s="1024"/>
    </row>
    <row r="8" spans="1:9" ht="18" customHeight="1" x14ac:dyDescent="0.25">
      <c r="A8" s="63" t="str">
        <v>5</v>
      </c>
      <c r="B8" s="1013" t="str">
        <v>Union PWV Diersbach 2</v>
      </c>
      <c r="C8" s="1006">
        <f>SUM('[17]MA-Turniere'!$C9)</f>
        <v>46277</v>
      </c>
      <c r="D8" s="1008"/>
      <c r="F8" s="1014"/>
      <c r="G8" s="1015"/>
      <c r="H8" s="1016"/>
      <c r="I8" s="1016"/>
    </row>
    <row r="9" spans="1:9" ht="18" customHeight="1" x14ac:dyDescent="0.25">
      <c r="A9" s="63" t="str">
        <v>6</v>
      </c>
      <c r="B9" s="1073" t="str">
        <v>Union PWV Ort/Osternach 1</v>
      </c>
      <c r="C9" s="1006">
        <f>SUM('[17]MA-Turniere'!$C10)</f>
        <v>46256</v>
      </c>
      <c r="D9" s="1009"/>
      <c r="F9" s="1017"/>
      <c r="G9" s="1018"/>
      <c r="H9" s="1023"/>
      <c r="I9" s="1023"/>
    </row>
    <row r="10" spans="1:9" ht="18" customHeight="1" x14ac:dyDescent="0.25">
      <c r="A10" s="63" t="str">
        <v>7</v>
      </c>
      <c r="B10" s="1012" t="str">
        <v>PV Brunnenthal 1</v>
      </c>
      <c r="C10" s="1006">
        <f>SUM('[17]MA-Turniere'!$C11)</f>
        <v>46263</v>
      </c>
      <c r="D10" s="1010"/>
      <c r="F10" s="1014"/>
      <c r="G10" s="1015"/>
      <c r="H10" s="1016"/>
      <c r="I10" s="1016"/>
    </row>
    <row r="11" spans="1:9" ht="18" customHeight="1" x14ac:dyDescent="0.25">
      <c r="A11" s="63" t="str">
        <v>8</v>
      </c>
      <c r="B11" s="1075" t="str">
        <v>PWV Hub</v>
      </c>
      <c r="C11" s="1006">
        <f>SUM('[17]MA-Turniere'!$C12)</f>
        <v>46144</v>
      </c>
      <c r="D11" s="500"/>
      <c r="F11" s="1017"/>
      <c r="G11" s="1018"/>
      <c r="H11" s="1025"/>
      <c r="I11" s="1025"/>
    </row>
    <row r="12" spans="1:9" ht="18" customHeight="1" x14ac:dyDescent="0.25">
      <c r="A12" s="63" t="str">
        <v>9</v>
      </c>
      <c r="B12" s="1030" t="str">
        <v/>
      </c>
      <c r="C12" s="1006"/>
      <c r="D12" s="500"/>
      <c r="F12" s="1014"/>
      <c r="G12" s="1015"/>
      <c r="H12" s="1016"/>
      <c r="I12" s="1016"/>
    </row>
    <row r="13" spans="1:9" ht="18" customHeight="1" x14ac:dyDescent="0.25">
      <c r="A13" s="63" t="str">
        <v>10</v>
      </c>
      <c r="B13" s="1030" t="str">
        <v/>
      </c>
      <c r="C13" s="500"/>
      <c r="D13" s="500"/>
      <c r="F13" s="1014"/>
      <c r="G13" s="1015"/>
      <c r="H13" s="1019"/>
      <c r="I13" s="1016"/>
    </row>
    <row r="14" spans="1:9" ht="18" customHeight="1" x14ac:dyDescent="0.25">
      <c r="A14" s="63" t="str">
        <v>11</v>
      </c>
      <c r="B14" s="1031" t="str">
        <v/>
      </c>
      <c r="C14" s="996"/>
      <c r="D14" s="996"/>
      <c r="F14" s="1014"/>
      <c r="G14" s="1015"/>
      <c r="H14" s="1019"/>
      <c r="I14" s="1016"/>
    </row>
    <row r="15" spans="1:9" ht="12.75" customHeight="1" x14ac:dyDescent="0.25">
      <c r="F15" s="1020"/>
      <c r="G15" s="1021"/>
      <c r="H15" s="1023"/>
      <c r="I15" s="1023"/>
    </row>
    <row r="16" spans="1:9" ht="12.75" customHeight="1" x14ac:dyDescent="0.25">
      <c r="F16" s="1017"/>
      <c r="G16" s="1018"/>
      <c r="H16" s="1025"/>
      <c r="I16" s="1025"/>
    </row>
    <row r="17" spans="2:9" ht="12.75" customHeight="1" x14ac:dyDescent="0.35">
      <c r="B17" s="658"/>
      <c r="F17" s="1017"/>
      <c r="G17" s="1018"/>
      <c r="H17" s="1025"/>
      <c r="I17" s="1025"/>
    </row>
    <row r="18" spans="2:9" ht="12.75" customHeight="1" x14ac:dyDescent="0.25">
      <c r="F18" s="1017"/>
      <c r="G18" s="1022"/>
      <c r="H18" s="1023"/>
      <c r="I18" s="1023"/>
    </row>
    <row r="19" spans="2:9" ht="12.75" customHeight="1" x14ac:dyDescent="0.25">
      <c r="F19" s="1014"/>
      <c r="G19" s="1015"/>
      <c r="H19" s="1016"/>
      <c r="I19" s="1016"/>
    </row>
    <row r="20" spans="2:9" ht="12.75" customHeight="1" x14ac:dyDescent="0.25">
      <c r="F20" s="1014"/>
      <c r="G20" s="1015"/>
      <c r="H20" s="1019"/>
      <c r="I20" s="1019"/>
    </row>
    <row r="21" spans="2:9" ht="12.75" customHeight="1" x14ac:dyDescent="0.25">
      <c r="F21" s="1014"/>
      <c r="G21" s="1015"/>
      <c r="H21" s="1016"/>
      <c r="I21" s="1016"/>
    </row>
    <row r="22" spans="2:9" ht="12.75" customHeight="1" x14ac:dyDescent="0.25">
      <c r="F22" s="1005"/>
    </row>
    <row r="23" spans="2:9" ht="12.75" customHeight="1" x14ac:dyDescent="0.25">
      <c r="F23"/>
    </row>
    <row r="24" spans="2:9" ht="12.75" customHeight="1" x14ac:dyDescent="0.25">
      <c r="B24" s="504"/>
      <c r="F24"/>
    </row>
    <row r="25" spans="2:9" ht="12.75" customHeight="1" x14ac:dyDescent="0.25">
      <c r="F25" s="1005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30BC-8700-4492-B27D-B463DD8B6F0C}">
  <sheetPr>
    <tabColor rgb="FFFFFF00"/>
  </sheetPr>
  <dimension ref="A1:AU56"/>
  <sheetViews>
    <sheetView topLeftCell="B2" zoomScale="69" zoomScaleNormal="69" workbookViewId="0">
      <selection activeCell="AN54" sqref="AN54:AN55"/>
    </sheetView>
  </sheetViews>
  <sheetFormatPr baseColWidth="10" defaultColWidth="10.7265625" defaultRowHeight="12.75" customHeight="1" x14ac:dyDescent="0.25"/>
  <cols>
    <col min="1" max="1" width="8.81640625" style="28" bestFit="1" customWidth="1"/>
    <col min="2" max="2" width="39.26953125" style="28" customWidth="1"/>
    <col min="3" max="3" width="10.7265625" style="28" customWidth="1"/>
    <col min="4" max="4" width="7.54296875" style="28" customWidth="1"/>
    <col min="5" max="7" width="7" style="28" customWidth="1"/>
    <col min="8" max="8" width="1.26953125" style="28" customWidth="1"/>
    <col min="9" max="9" width="14.453125" style="28" customWidth="1"/>
    <col min="10" max="10" width="0.81640625" style="28" customWidth="1"/>
    <col min="11" max="11" width="12.26953125" style="28" customWidth="1"/>
    <col min="12" max="12" width="1.54296875" style="28" customWidth="1"/>
    <col min="13" max="13" width="31.7265625" hidden="1" customWidth="1"/>
    <col min="14" max="14" width="2.7265625" style="28" hidden="1" customWidth="1"/>
    <col min="15" max="15" width="31.1796875" style="28" hidden="1" customWidth="1"/>
    <col min="16" max="16" width="43.453125" style="28" hidden="1" customWidth="1"/>
    <col min="17" max="21" width="3.453125" style="28" hidden="1" customWidth="1"/>
    <col min="22" max="22" width="45" style="28" hidden="1" customWidth="1"/>
    <col min="23" max="24" width="2.453125" style="28" hidden="1" customWidth="1"/>
    <col min="25" max="27" width="8.1796875" style="28" hidden="1" customWidth="1"/>
    <col min="28" max="28" width="2.453125" style="28" hidden="1" customWidth="1"/>
    <col min="29" max="29" width="13" style="28" hidden="1" customWidth="1"/>
    <col min="30" max="30" width="2.81640625" style="28" hidden="1" customWidth="1"/>
    <col min="31" max="35" width="10.7265625" style="28" hidden="1" customWidth="1"/>
    <col min="36" max="37" width="10.7265625" style="28" customWidth="1"/>
    <col min="38" max="16384" width="10.7265625" style="28"/>
  </cols>
  <sheetData>
    <row r="1" spans="1:43" ht="35" x14ac:dyDescent="0.7">
      <c r="A1" s="47"/>
      <c r="B1" s="47"/>
      <c r="H1" s="258" t="s">
        <v>15</v>
      </c>
      <c r="I1" s="1132">
        <f ca="1">TODAY()</f>
        <v>46265</v>
      </c>
      <c r="J1" s="1132"/>
      <c r="K1" s="1132"/>
      <c r="N1" s="49"/>
      <c r="O1" s="46"/>
    </row>
    <row r="2" spans="1:43" ht="6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N2" s="48"/>
      <c r="O2" s="48"/>
    </row>
    <row r="3" spans="1:43" ht="28" x14ac:dyDescent="0.5">
      <c r="A3" s="48"/>
      <c r="B3" s="1126" t="str">
        <f>CONCATENATE(mannschaften!C1)</f>
        <v>Meisterschaftsturnier der OÖ.Unterliga Nord</v>
      </c>
      <c r="C3" s="1126"/>
      <c r="D3" s="1126"/>
      <c r="E3" s="1126"/>
      <c r="F3" s="1126"/>
      <c r="G3" s="1126"/>
      <c r="H3" s="1126"/>
      <c r="I3" s="1126"/>
      <c r="J3" s="1126"/>
      <c r="K3" s="1126"/>
      <c r="L3" s="48"/>
      <c r="N3" s="238"/>
      <c r="O3" s="49"/>
    </row>
    <row r="4" spans="1:43" ht="7.5" customHeight="1" x14ac:dyDescent="0.4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N4" s="52"/>
      <c r="O4" s="52"/>
    </row>
    <row r="5" spans="1:43" ht="29.5" x14ac:dyDescent="0.55000000000000004">
      <c r="A5" s="52"/>
      <c r="B5" s="29" t="s">
        <v>34</v>
      </c>
      <c r="C5" s="87" t="s">
        <v>92</v>
      </c>
      <c r="E5" s="87"/>
      <c r="F5" s="87"/>
      <c r="H5" s="52"/>
      <c r="I5" s="52"/>
      <c r="J5" s="52"/>
      <c r="K5" s="52"/>
      <c r="L5" s="52"/>
      <c r="N5" s="52"/>
      <c r="O5" s="52"/>
    </row>
    <row r="6" spans="1:43" ht="8.25" customHeight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N6" s="52"/>
      <c r="O6" s="52"/>
    </row>
    <row r="7" spans="1:43" s="31" customFormat="1" ht="25" x14ac:dyDescent="0.5">
      <c r="A7" s="437"/>
      <c r="B7" s="436" t="s">
        <v>2</v>
      </c>
      <c r="C7" s="436"/>
      <c r="D7" s="436"/>
      <c r="E7" s="799" t="s">
        <v>54</v>
      </c>
      <c r="F7" s="799" t="s">
        <v>55</v>
      </c>
      <c r="G7" s="799" t="s">
        <v>56</v>
      </c>
      <c r="H7" s="436"/>
      <c r="I7" s="957" t="s">
        <v>1</v>
      </c>
      <c r="J7" s="180"/>
      <c r="K7" s="957" t="s">
        <v>0</v>
      </c>
      <c r="L7" s="439"/>
      <c r="N7" s="46"/>
      <c r="O7" s="46"/>
    </row>
    <row r="8" spans="1:43" ht="9" customHeight="1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  <c r="K8" s="53"/>
      <c r="L8" s="48"/>
      <c r="N8" s="48"/>
      <c r="O8" s="48"/>
    </row>
    <row r="9" spans="1:43" s="350" customFormat="1" ht="20" x14ac:dyDescent="0.4">
      <c r="A9" s="422">
        <v>1</v>
      </c>
      <c r="B9" s="373" t="s">
        <v>78</v>
      </c>
      <c r="C9" s="373"/>
      <c r="D9" s="373"/>
      <c r="E9" s="422">
        <v>8</v>
      </c>
      <c r="F9" s="422">
        <v>0</v>
      </c>
      <c r="G9" s="422">
        <v>0</v>
      </c>
      <c r="H9" s="373"/>
      <c r="I9" s="987">
        <v>3</v>
      </c>
      <c r="J9" s="373"/>
      <c r="K9" s="490">
        <v>24</v>
      </c>
      <c r="L9" s="373"/>
      <c r="M9" s="378" t="e">
        <f t="shared" ref="M9:M24" ca="1" si="0">LARGE($O$9:$O$24,A9)</f>
        <v>#REF!</v>
      </c>
      <c r="N9" s="373"/>
      <c r="O9" s="373" t="e">
        <f ca="1">(AE9*100+AC9)*10000+17-A9</f>
        <v>#REF!</v>
      </c>
      <c r="P9" s="373" t="e">
        <f t="shared" ref="P9:P24" ca="1" si="1">INDEX($V$9:$V$24,MATCH(M9,$O$9:$O$24,0))</f>
        <v>#REF!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 t="e">
        <f ca="1">INDIRECT(CONCATENATE("'A",(_xlfn.SHEET()-3)/2+6,"'!AY",ROW()-3))</f>
        <v>#REF!</v>
      </c>
      <c r="Z9" s="988" t="e">
        <f ca="1">INDIRECT(CONCATENATE("'A",(_xlfn.SHEET()-3)/2+6,"'!AZ",ROW()-3))</f>
        <v>#REF!</v>
      </c>
      <c r="AA9" s="988" t="e">
        <f ca="1">INDIRECT(CONCATENATE("'A",(_xlfn.SHEET()-3)/2+6,"'!BA",ROW()-3))</f>
        <v>#REF!</v>
      </c>
      <c r="AB9" s="988"/>
      <c r="AC9" s="378" t="e">
        <f ca="1">INDIRECT(CONCATENATE("'A",(_xlfn.SHEET()-3)/2+6,"'!AW",ROW()-3))</f>
        <v>#REF!</v>
      </c>
      <c r="AD9" s="988"/>
      <c r="AE9" s="988" t="e">
        <f ca="1">INDIRECT(CONCATENATE("'A",(_xlfn.SHEET()-3)/2+6,"'!AV",ROW()-3))</f>
        <v>#REF!</v>
      </c>
      <c r="AF9" s="373"/>
      <c r="AG9" s="373"/>
      <c r="AH9" s="373"/>
    </row>
    <row r="10" spans="1:43" s="350" customFormat="1" ht="20" x14ac:dyDescent="0.4">
      <c r="A10" s="422">
        <v>2</v>
      </c>
      <c r="B10" s="373" t="s">
        <v>80</v>
      </c>
      <c r="C10" s="373"/>
      <c r="D10" s="373"/>
      <c r="E10" s="422">
        <v>5</v>
      </c>
      <c r="F10" s="422">
        <v>1</v>
      </c>
      <c r="G10" s="422">
        <v>1</v>
      </c>
      <c r="H10" s="373"/>
      <c r="I10" s="987">
        <v>1</v>
      </c>
      <c r="J10" s="373"/>
      <c r="K10" s="490">
        <v>16</v>
      </c>
      <c r="L10" s="373"/>
      <c r="M10" s="378" t="e">
        <f t="shared" ca="1" si="0"/>
        <v>#REF!</v>
      </c>
      <c r="N10" s="373"/>
      <c r="O10" s="373" t="e">
        <f t="shared" ref="O10:O24" ca="1" si="2">(AE10*100+AC10)*10000+17-A10</f>
        <v>#REF!</v>
      </c>
      <c r="P10" s="373" t="e">
        <f t="shared" ca="1" si="1"/>
        <v>#REF!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 t="e">
        <f t="shared" ref="Y10:Y24" ca="1" si="3">INDIRECT(CONCATENATE("'A",(_xlfn.SHEET()-3)/2+6,"'!AY",ROW()-3))</f>
        <v>#REF!</v>
      </c>
      <c r="Z10" s="988" t="e">
        <f t="shared" ref="Z10:Z24" ca="1" si="4">INDIRECT(CONCATENATE("'A",(_xlfn.SHEET()-3)/2+6,"'!AZ",ROW()-3))</f>
        <v>#REF!</v>
      </c>
      <c r="AA10" s="988" t="e">
        <f t="shared" ref="AA10:AA24" ca="1" si="5">INDIRECT(CONCATENATE("'A",(_xlfn.SHEET()-3)/2+6,"'!BA",ROW()-3))</f>
        <v>#REF!</v>
      </c>
      <c r="AB10" s="988"/>
      <c r="AC10" s="378" t="e">
        <f t="shared" ref="AC10:AC24" ca="1" si="6">INDIRECT(CONCATENATE("'A",(_xlfn.SHEET()-3)/2+6,"'!AW",ROW()-3))</f>
        <v>#REF!</v>
      </c>
      <c r="AD10" s="988"/>
      <c r="AE10" s="988" t="e">
        <f t="shared" ref="AE10:AE24" ca="1" si="7">INDIRECT(CONCATENATE("'A",(_xlfn.SHEET()-3)/2+6,"'!AV",ROW()-3))</f>
        <v>#REF!</v>
      </c>
      <c r="AF10" s="373"/>
      <c r="AG10" s="373"/>
      <c r="AH10" s="373"/>
      <c r="AN10" s="1028"/>
    </row>
    <row r="11" spans="1:43" s="350" customFormat="1" ht="20" x14ac:dyDescent="0.4">
      <c r="A11" s="422">
        <v>3</v>
      </c>
      <c r="B11" s="373" t="s">
        <v>83</v>
      </c>
      <c r="C11" s="373"/>
      <c r="D11" s="373"/>
      <c r="E11" s="422">
        <v>5</v>
      </c>
      <c r="F11" s="422">
        <v>0</v>
      </c>
      <c r="G11" s="422">
        <v>3</v>
      </c>
      <c r="H11" s="373"/>
      <c r="I11" s="987">
        <v>1.7889999999999999</v>
      </c>
      <c r="J11" s="373"/>
      <c r="K11" s="490">
        <v>15</v>
      </c>
      <c r="L11" s="373"/>
      <c r="M11" s="378" t="e">
        <f t="shared" ca="1" si="0"/>
        <v>#REF!</v>
      </c>
      <c r="N11" s="373"/>
      <c r="O11" s="373" t="e">
        <f t="shared" ca="1" si="2"/>
        <v>#REF!</v>
      </c>
      <c r="P11" s="373" t="e">
        <f t="shared" ca="1" si="1"/>
        <v>#REF!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 t="e">
        <f t="shared" ca="1" si="3"/>
        <v>#REF!</v>
      </c>
      <c r="Z11" s="988" t="e">
        <f t="shared" ca="1" si="4"/>
        <v>#REF!</v>
      </c>
      <c r="AA11" s="988" t="e">
        <f t="shared" ca="1" si="5"/>
        <v>#REF!</v>
      </c>
      <c r="AB11" s="988"/>
      <c r="AC11" s="378" t="e">
        <f t="shared" ca="1" si="6"/>
        <v>#REF!</v>
      </c>
      <c r="AD11" s="988"/>
      <c r="AE11" s="988" t="e">
        <f t="shared" ca="1" si="7"/>
        <v>#REF!</v>
      </c>
      <c r="AF11" s="373"/>
      <c r="AG11" s="373"/>
      <c r="AH11" s="373"/>
      <c r="AM11" s="350" t="s">
        <v>82</v>
      </c>
    </row>
    <row r="12" spans="1:43" s="350" customFormat="1" ht="20" x14ac:dyDescent="0.4">
      <c r="A12" s="422">
        <v>4</v>
      </c>
      <c r="B12" s="373" t="s">
        <v>102</v>
      </c>
      <c r="C12" s="373"/>
      <c r="D12" s="373"/>
      <c r="E12" s="422">
        <v>4</v>
      </c>
      <c r="F12" s="422">
        <v>1</v>
      </c>
      <c r="G12" s="422">
        <v>3</v>
      </c>
      <c r="H12" s="373"/>
      <c r="I12" s="987">
        <v>1.302</v>
      </c>
      <c r="J12" s="373"/>
      <c r="K12" s="490">
        <v>13</v>
      </c>
      <c r="L12" s="373"/>
      <c r="M12" s="378" t="e">
        <f t="shared" ca="1" si="0"/>
        <v>#REF!</v>
      </c>
      <c r="N12" s="373"/>
      <c r="O12" s="373" t="e">
        <f t="shared" ca="1" si="2"/>
        <v>#REF!</v>
      </c>
      <c r="P12" s="373" t="e">
        <f t="shared" ca="1" si="1"/>
        <v>#REF!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 t="e">
        <f t="shared" ca="1" si="3"/>
        <v>#REF!</v>
      </c>
      <c r="Z12" s="988" t="e">
        <f t="shared" ca="1" si="4"/>
        <v>#REF!</v>
      </c>
      <c r="AA12" s="988" t="e">
        <f t="shared" ca="1" si="5"/>
        <v>#REF!</v>
      </c>
      <c r="AB12" s="988"/>
      <c r="AC12" s="378" t="e">
        <f t="shared" ca="1" si="6"/>
        <v>#REF!</v>
      </c>
      <c r="AD12" s="988"/>
      <c r="AE12" s="988" t="e">
        <f t="shared" ca="1" si="7"/>
        <v>#REF!</v>
      </c>
      <c r="AF12" s="373"/>
      <c r="AG12" s="373"/>
      <c r="AH12" s="373"/>
    </row>
    <row r="13" spans="1:43" s="350" customFormat="1" ht="20" x14ac:dyDescent="0.4">
      <c r="A13" s="422">
        <v>5</v>
      </c>
      <c r="B13" s="373" t="s">
        <v>98</v>
      </c>
      <c r="C13" s="373"/>
      <c r="D13" s="373"/>
      <c r="E13" s="422">
        <v>4</v>
      </c>
      <c r="F13" s="422">
        <v>0</v>
      </c>
      <c r="G13" s="422">
        <v>4</v>
      </c>
      <c r="H13" s="373"/>
      <c r="I13" s="987">
        <v>1.0229999999999999</v>
      </c>
      <c r="J13" s="373"/>
      <c r="K13" s="490">
        <v>12</v>
      </c>
      <c r="L13" s="373"/>
      <c r="M13" s="378" t="e">
        <f t="shared" ca="1" si="0"/>
        <v>#REF!</v>
      </c>
      <c r="N13" s="373"/>
      <c r="O13" s="373" t="e">
        <f t="shared" ca="1" si="2"/>
        <v>#REF!</v>
      </c>
      <c r="P13" s="373" t="e">
        <f t="shared" ca="1" si="1"/>
        <v>#REF!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 t="e">
        <f t="shared" ca="1" si="3"/>
        <v>#REF!</v>
      </c>
      <c r="Z13" s="988" t="e">
        <f t="shared" ca="1" si="4"/>
        <v>#REF!</v>
      </c>
      <c r="AA13" s="988" t="e">
        <f t="shared" ca="1" si="5"/>
        <v>#REF!</v>
      </c>
      <c r="AB13" s="988"/>
      <c r="AC13" s="378" t="e">
        <f t="shared" ca="1" si="6"/>
        <v>#REF!</v>
      </c>
      <c r="AD13" s="988"/>
      <c r="AE13" s="988" t="e">
        <f t="shared" ca="1" si="7"/>
        <v>#REF!</v>
      </c>
      <c r="AF13" s="373"/>
      <c r="AG13" s="373"/>
      <c r="AH13" s="373" t="s">
        <v>86</v>
      </c>
      <c r="AI13" s="373"/>
      <c r="AJ13" s="373"/>
      <c r="AK13" s="422" t="s">
        <v>82</v>
      </c>
      <c r="AL13" s="422" t="s">
        <v>82</v>
      </c>
      <c r="AM13" s="422" t="s">
        <v>82</v>
      </c>
      <c r="AN13" s="373" t="s">
        <v>82</v>
      </c>
      <c r="AO13" s="987" t="s">
        <v>82</v>
      </c>
      <c r="AP13" s="373" t="s">
        <v>82</v>
      </c>
      <c r="AQ13" s="490" t="s">
        <v>82</v>
      </c>
    </row>
    <row r="14" spans="1:43" s="350" customFormat="1" ht="20" x14ac:dyDescent="0.4">
      <c r="A14" s="422">
        <v>6</v>
      </c>
      <c r="B14" s="373" t="s">
        <v>92</v>
      </c>
      <c r="C14" s="373"/>
      <c r="D14" s="373"/>
      <c r="E14" s="422">
        <v>3</v>
      </c>
      <c r="F14" s="422">
        <v>0</v>
      </c>
      <c r="G14" s="422">
        <v>5</v>
      </c>
      <c r="H14" s="373"/>
      <c r="I14" s="987">
        <v>0.65800000000000003</v>
      </c>
      <c r="J14" s="373"/>
      <c r="K14" s="490">
        <v>9</v>
      </c>
      <c r="L14" s="373"/>
      <c r="M14" s="378" t="e">
        <f t="shared" ca="1" si="0"/>
        <v>#REF!</v>
      </c>
      <c r="N14" s="373"/>
      <c r="O14" s="373" t="e">
        <f t="shared" ca="1" si="2"/>
        <v>#REF!</v>
      </c>
      <c r="P14" s="373" t="e">
        <f t="shared" ca="1" si="1"/>
        <v>#REF!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 t="e">
        <f t="shared" ca="1" si="3"/>
        <v>#REF!</v>
      </c>
      <c r="Z14" s="988" t="e">
        <f t="shared" ca="1" si="4"/>
        <v>#REF!</v>
      </c>
      <c r="AA14" s="988" t="e">
        <f t="shared" ca="1" si="5"/>
        <v>#REF!</v>
      </c>
      <c r="AB14" s="988"/>
      <c r="AC14" s="378" t="e">
        <f t="shared" ca="1" si="6"/>
        <v>#REF!</v>
      </c>
      <c r="AD14" s="988"/>
      <c r="AE14" s="988" t="e">
        <f t="shared" ca="1" si="7"/>
        <v>#REF!</v>
      </c>
      <c r="AF14" s="373"/>
      <c r="AG14" s="373"/>
      <c r="AH14" s="373"/>
    </row>
    <row r="15" spans="1:43" s="350" customFormat="1" ht="20" x14ac:dyDescent="0.4">
      <c r="A15" s="422">
        <v>7</v>
      </c>
      <c r="B15" s="350" t="s">
        <v>86</v>
      </c>
      <c r="E15" s="1076">
        <v>3</v>
      </c>
      <c r="F15" s="1076">
        <v>0</v>
      </c>
      <c r="G15" s="1076">
        <v>5</v>
      </c>
      <c r="I15" s="350">
        <v>0.63800000000000001</v>
      </c>
      <c r="K15" s="350">
        <v>9</v>
      </c>
      <c r="L15" s="373"/>
      <c r="M15" s="378" t="e">
        <f t="shared" ca="1" si="0"/>
        <v>#REF!</v>
      </c>
      <c r="N15" s="373"/>
      <c r="O15" s="373" t="e">
        <f t="shared" ca="1" si="2"/>
        <v>#REF!</v>
      </c>
      <c r="P15" s="373" t="e">
        <f t="shared" ca="1" si="1"/>
        <v>#REF!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 t="e">
        <f t="shared" ca="1" si="3"/>
        <v>#REF!</v>
      </c>
      <c r="Z15" s="988" t="e">
        <f t="shared" ca="1" si="4"/>
        <v>#REF!</v>
      </c>
      <c r="AA15" s="988" t="e">
        <f t="shared" ca="1" si="5"/>
        <v>#REF!</v>
      </c>
      <c r="AB15" s="988"/>
      <c r="AC15" s="378" t="e">
        <f t="shared" ca="1" si="6"/>
        <v>#REF!</v>
      </c>
      <c r="AD15" s="988"/>
      <c r="AE15" s="988" t="e">
        <f t="shared" ca="1" si="7"/>
        <v>#REF!</v>
      </c>
      <c r="AF15" s="373"/>
      <c r="AG15" s="373"/>
      <c r="AH15" s="373"/>
    </row>
    <row r="16" spans="1:43" s="350" customFormat="1" ht="20" x14ac:dyDescent="0.4">
      <c r="A16" s="422">
        <v>8</v>
      </c>
      <c r="B16" s="373" t="s">
        <v>94</v>
      </c>
      <c r="C16" s="373"/>
      <c r="D16" s="373"/>
      <c r="E16" s="422">
        <v>1</v>
      </c>
      <c r="F16" s="422">
        <v>2</v>
      </c>
      <c r="G16" s="422">
        <v>5</v>
      </c>
      <c r="H16" s="373"/>
      <c r="I16" s="987">
        <v>0.67</v>
      </c>
      <c r="J16" s="373" t="s">
        <v>82</v>
      </c>
      <c r="K16" s="490">
        <v>5</v>
      </c>
      <c r="L16" s="373"/>
      <c r="M16" s="378" t="e">
        <f t="shared" ca="1" si="0"/>
        <v>#REF!</v>
      </c>
      <c r="N16" s="373"/>
      <c r="O16" s="373" t="e">
        <f t="shared" ca="1" si="2"/>
        <v>#REF!</v>
      </c>
      <c r="P16" s="373" t="e">
        <f t="shared" ca="1" si="1"/>
        <v>#REF!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 t="e">
        <f t="shared" ca="1" si="3"/>
        <v>#REF!</v>
      </c>
      <c r="Z16" s="988" t="e">
        <f t="shared" ca="1" si="4"/>
        <v>#REF!</v>
      </c>
      <c r="AA16" s="988" t="e">
        <f t="shared" ca="1" si="5"/>
        <v>#REF!</v>
      </c>
      <c r="AB16" s="988"/>
      <c r="AC16" s="378" t="e">
        <f t="shared" ca="1" si="6"/>
        <v>#REF!</v>
      </c>
      <c r="AD16" s="988"/>
      <c r="AE16" s="988" t="e">
        <f t="shared" ca="1" si="7"/>
        <v>#REF!</v>
      </c>
      <c r="AF16" s="373"/>
      <c r="AG16" s="373"/>
      <c r="AH16" s="373"/>
    </row>
    <row r="17" spans="1:39" s="350" customFormat="1" ht="20" x14ac:dyDescent="0.4">
      <c r="A17" s="422">
        <v>9</v>
      </c>
      <c r="B17" s="373" t="s">
        <v>95</v>
      </c>
      <c r="C17" s="373"/>
      <c r="D17" s="373"/>
      <c r="E17" s="422">
        <v>1</v>
      </c>
      <c r="F17" s="422">
        <v>0</v>
      </c>
      <c r="G17" s="422">
        <v>7</v>
      </c>
      <c r="H17" s="373"/>
      <c r="I17" s="987">
        <v>0.57299999999999995</v>
      </c>
      <c r="J17" s="373"/>
      <c r="K17" s="490">
        <v>3</v>
      </c>
      <c r="L17" s="373"/>
      <c r="M17" s="378" t="e">
        <f t="shared" ca="1" si="0"/>
        <v>#REF!</v>
      </c>
      <c r="N17" s="373"/>
      <c r="O17" s="373" t="e">
        <f t="shared" ca="1" si="2"/>
        <v>#REF!</v>
      </c>
      <c r="P17" s="373" t="e">
        <f t="shared" ca="1" si="1"/>
        <v>#REF!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 t="e">
        <f t="shared" ca="1" si="3"/>
        <v>#REF!</v>
      </c>
      <c r="Z17" s="988" t="e">
        <f t="shared" ca="1" si="4"/>
        <v>#REF!</v>
      </c>
      <c r="AA17" s="988" t="e">
        <f t="shared" ca="1" si="5"/>
        <v>#REF!</v>
      </c>
      <c r="AB17" s="988"/>
      <c r="AC17" s="378" t="e">
        <f t="shared" ca="1" si="6"/>
        <v>#REF!</v>
      </c>
      <c r="AD17" s="988"/>
      <c r="AE17" s="988" t="e">
        <f t="shared" ca="1" si="7"/>
        <v>#REF!</v>
      </c>
      <c r="AF17" s="373"/>
      <c r="AG17" s="373"/>
      <c r="AH17" s="373"/>
    </row>
    <row r="18" spans="1:39" s="350" customFormat="1" ht="20" hidden="1" x14ac:dyDescent="0.4">
      <c r="A18" s="422">
        <v>10</v>
      </c>
      <c r="B18" s="373" t="e">
        <f t="shared" ref="B18:B24" ca="1" si="8">INDEX($V$9:$V$24,MATCH(M18,$O$9:$O$24,0))</f>
        <v>#REF!</v>
      </c>
      <c r="C18" s="373"/>
      <c r="D18" s="373"/>
      <c r="E18" s="373" t="e">
        <f t="shared" ref="E18:G24" ca="1" si="9">INDEX(Y$9:Y$24,MATCH($M18,$O$9:$O$24,0))</f>
        <v>#REF!</v>
      </c>
      <c r="F18" s="373" t="e">
        <f t="shared" ca="1" si="9"/>
        <v>#REF!</v>
      </c>
      <c r="G18" s="373" t="e">
        <f t="shared" ca="1" si="9"/>
        <v>#REF!</v>
      </c>
      <c r="H18" s="373"/>
      <c r="I18" s="987" t="e">
        <f t="shared" ref="I18:I24" ca="1" si="10">INDEX(AC$9:AC$24,MATCH($M18,$O$9:$O$24,0))</f>
        <v>#REF!</v>
      </c>
      <c r="J18" s="373"/>
      <c r="K18" s="373" t="e">
        <f t="shared" ref="K18:K24" ca="1" si="11">INDEX(AE$9:AE$24,MATCH($M18,$O$9:$O$24,0))</f>
        <v>#REF!</v>
      </c>
      <c r="L18" s="373"/>
      <c r="M18" s="378" t="e">
        <f t="shared" ca="1" si="0"/>
        <v>#REF!</v>
      </c>
      <c r="N18" s="373"/>
      <c r="O18" s="373" t="e">
        <f t="shared" ca="1" si="2"/>
        <v>#REF!</v>
      </c>
      <c r="P18" s="373" t="e">
        <f t="shared" ca="1" si="1"/>
        <v>#REF!</v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 t="e">
        <f t="shared" ca="1" si="3"/>
        <v>#REF!</v>
      </c>
      <c r="Z18" s="988" t="e">
        <f t="shared" ca="1" si="4"/>
        <v>#REF!</v>
      </c>
      <c r="AA18" s="988" t="e">
        <f t="shared" ca="1" si="5"/>
        <v>#REF!</v>
      </c>
      <c r="AB18" s="988"/>
      <c r="AC18" s="378" t="e">
        <f t="shared" ca="1" si="6"/>
        <v>#REF!</v>
      </c>
      <c r="AD18" s="988"/>
      <c r="AE18" s="988" t="e">
        <f t="shared" ca="1" si="7"/>
        <v>#REF!</v>
      </c>
      <c r="AF18" s="373"/>
      <c r="AG18" s="373"/>
      <c r="AH18" s="373"/>
    </row>
    <row r="19" spans="1:39" s="350" customFormat="1" ht="20" hidden="1" x14ac:dyDescent="0.4">
      <c r="A19" s="422">
        <v>11</v>
      </c>
      <c r="B19" s="373" t="e">
        <f t="shared" ca="1" si="8"/>
        <v>#REF!</v>
      </c>
      <c r="C19" s="373"/>
      <c r="D19" s="373"/>
      <c r="E19" s="373" t="e">
        <f t="shared" ca="1" si="9"/>
        <v>#REF!</v>
      </c>
      <c r="F19" s="373" t="e">
        <f t="shared" ca="1" si="9"/>
        <v>#REF!</v>
      </c>
      <c r="G19" s="373" t="e">
        <f t="shared" ca="1" si="9"/>
        <v>#REF!</v>
      </c>
      <c r="H19" s="373"/>
      <c r="I19" s="987" t="e">
        <f t="shared" ca="1" si="10"/>
        <v>#REF!</v>
      </c>
      <c r="J19" s="373"/>
      <c r="K19" s="373" t="e">
        <f t="shared" ca="1" si="11"/>
        <v>#REF!</v>
      </c>
      <c r="L19" s="373"/>
      <c r="M19" s="378" t="e">
        <f t="shared" ca="1" si="0"/>
        <v>#REF!</v>
      </c>
      <c r="N19" s="373"/>
      <c r="O19" s="373" t="e">
        <f t="shared" ca="1" si="2"/>
        <v>#REF!</v>
      </c>
      <c r="P19" s="373" t="e">
        <f t="shared" ca="1" si="1"/>
        <v>#REF!</v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 t="e">
        <f t="shared" ca="1" si="3"/>
        <v>#REF!</v>
      </c>
      <c r="Z19" s="988" t="e">
        <f t="shared" ca="1" si="4"/>
        <v>#REF!</v>
      </c>
      <c r="AA19" s="988" t="e">
        <f t="shared" ca="1" si="5"/>
        <v>#REF!</v>
      </c>
      <c r="AB19" s="988"/>
      <c r="AC19" s="378" t="e">
        <f t="shared" ca="1" si="6"/>
        <v>#REF!</v>
      </c>
      <c r="AD19" s="988"/>
      <c r="AE19" s="988" t="e">
        <f t="shared" ca="1" si="7"/>
        <v>#REF!</v>
      </c>
      <c r="AF19" s="373"/>
      <c r="AG19" s="373"/>
      <c r="AH19" s="373"/>
    </row>
    <row r="20" spans="1:39" s="350" customFormat="1" ht="20" hidden="1" x14ac:dyDescent="0.4">
      <c r="A20" s="422">
        <v>12</v>
      </c>
      <c r="B20" s="373" t="e">
        <f t="shared" ca="1" si="8"/>
        <v>#REF!</v>
      </c>
      <c r="C20" s="373"/>
      <c r="D20" s="373"/>
      <c r="E20" s="373" t="e">
        <f t="shared" ca="1" si="9"/>
        <v>#REF!</v>
      </c>
      <c r="F20" s="373" t="e">
        <f t="shared" ca="1" si="9"/>
        <v>#REF!</v>
      </c>
      <c r="G20" s="373" t="e">
        <f t="shared" ca="1" si="9"/>
        <v>#REF!</v>
      </c>
      <c r="H20" s="373"/>
      <c r="I20" s="987" t="e">
        <f t="shared" ca="1" si="10"/>
        <v>#REF!</v>
      </c>
      <c r="J20" s="373"/>
      <c r="K20" s="373" t="e">
        <f t="shared" ca="1" si="11"/>
        <v>#REF!</v>
      </c>
      <c r="L20" s="373"/>
      <c r="M20" s="378" t="e">
        <f t="shared" ca="1" si="0"/>
        <v>#REF!</v>
      </c>
      <c r="N20" s="373"/>
      <c r="O20" s="373" t="e">
        <f t="shared" ca="1" si="2"/>
        <v>#REF!</v>
      </c>
      <c r="P20" s="373" t="e">
        <f t="shared" ca="1" si="1"/>
        <v>#REF!</v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 t="e">
        <f t="shared" ca="1" si="3"/>
        <v>#REF!</v>
      </c>
      <c r="Z20" s="988" t="e">
        <f t="shared" ca="1" si="4"/>
        <v>#REF!</v>
      </c>
      <c r="AA20" s="988" t="e">
        <f t="shared" ca="1" si="5"/>
        <v>#REF!</v>
      </c>
      <c r="AB20" s="988"/>
      <c r="AC20" s="378" t="e">
        <f t="shared" ca="1" si="6"/>
        <v>#REF!</v>
      </c>
      <c r="AD20" s="988"/>
      <c r="AE20" s="988" t="e">
        <f t="shared" ca="1" si="7"/>
        <v>#REF!</v>
      </c>
      <c r="AF20" s="373"/>
      <c r="AG20" s="373"/>
      <c r="AH20" s="373"/>
    </row>
    <row r="21" spans="1:39" s="350" customFormat="1" ht="20" hidden="1" x14ac:dyDescent="0.4">
      <c r="A21" s="422">
        <v>13</v>
      </c>
      <c r="B21" s="373" t="e">
        <f t="shared" ca="1" si="8"/>
        <v>#REF!</v>
      </c>
      <c r="C21" s="373"/>
      <c r="D21" s="373"/>
      <c r="E21" s="373" t="e">
        <f t="shared" ca="1" si="9"/>
        <v>#REF!</v>
      </c>
      <c r="F21" s="373" t="e">
        <f t="shared" ca="1" si="9"/>
        <v>#REF!</v>
      </c>
      <c r="G21" s="373" t="e">
        <f t="shared" ca="1" si="9"/>
        <v>#REF!</v>
      </c>
      <c r="H21" s="373"/>
      <c r="I21" s="987" t="e">
        <f t="shared" ca="1" si="10"/>
        <v>#REF!</v>
      </c>
      <c r="J21" s="373"/>
      <c r="K21" s="373" t="e">
        <f t="shared" ca="1" si="11"/>
        <v>#REF!</v>
      </c>
      <c r="L21" s="373"/>
      <c r="M21" s="378" t="e">
        <f t="shared" ca="1" si="0"/>
        <v>#REF!</v>
      </c>
      <c r="N21" s="373"/>
      <c r="O21" s="373" t="e">
        <f t="shared" ca="1" si="2"/>
        <v>#REF!</v>
      </c>
      <c r="P21" s="373" t="e">
        <f t="shared" ca="1" si="1"/>
        <v>#REF!</v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 t="e">
        <f t="shared" ca="1" si="3"/>
        <v>#REF!</v>
      </c>
      <c r="Z21" s="988" t="e">
        <f t="shared" ca="1" si="4"/>
        <v>#REF!</v>
      </c>
      <c r="AA21" s="988" t="e">
        <f t="shared" ca="1" si="5"/>
        <v>#REF!</v>
      </c>
      <c r="AB21" s="988"/>
      <c r="AC21" s="378" t="e">
        <f t="shared" ca="1" si="6"/>
        <v>#REF!</v>
      </c>
      <c r="AD21" s="988"/>
      <c r="AE21" s="988" t="e">
        <f t="shared" ca="1" si="7"/>
        <v>#REF!</v>
      </c>
      <c r="AF21" s="373"/>
      <c r="AG21" s="373"/>
      <c r="AH21" s="373"/>
    </row>
    <row r="22" spans="1:39" s="350" customFormat="1" ht="20" hidden="1" x14ac:dyDescent="0.4">
      <c r="A22" s="422">
        <v>14</v>
      </c>
      <c r="B22" s="373" t="e">
        <f t="shared" ca="1" si="8"/>
        <v>#REF!</v>
      </c>
      <c r="C22" s="373"/>
      <c r="D22" s="373"/>
      <c r="E22" s="373" t="e">
        <f t="shared" ca="1" si="9"/>
        <v>#REF!</v>
      </c>
      <c r="F22" s="373" t="e">
        <f t="shared" ca="1" si="9"/>
        <v>#REF!</v>
      </c>
      <c r="G22" s="373" t="e">
        <f t="shared" ca="1" si="9"/>
        <v>#REF!</v>
      </c>
      <c r="H22" s="373"/>
      <c r="I22" s="987" t="e">
        <f t="shared" ca="1" si="10"/>
        <v>#REF!</v>
      </c>
      <c r="J22" s="373"/>
      <c r="K22" s="373" t="e">
        <f t="shared" ca="1" si="11"/>
        <v>#REF!</v>
      </c>
      <c r="L22" s="373"/>
      <c r="M22" s="378" t="e">
        <f t="shared" ca="1" si="0"/>
        <v>#REF!</v>
      </c>
      <c r="N22" s="373"/>
      <c r="O22" s="373" t="e">
        <f t="shared" ca="1" si="2"/>
        <v>#REF!</v>
      </c>
      <c r="P22" s="373" t="e">
        <f t="shared" ca="1" si="1"/>
        <v>#REF!</v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 t="e">
        <f t="shared" ca="1" si="3"/>
        <v>#REF!</v>
      </c>
      <c r="Z22" s="988" t="e">
        <f t="shared" ca="1" si="4"/>
        <v>#REF!</v>
      </c>
      <c r="AA22" s="988" t="e">
        <f t="shared" ca="1" si="5"/>
        <v>#REF!</v>
      </c>
      <c r="AB22" s="988"/>
      <c r="AC22" s="378" t="e">
        <f t="shared" ca="1" si="6"/>
        <v>#REF!</v>
      </c>
      <c r="AD22" s="988"/>
      <c r="AE22" s="988" t="e">
        <f t="shared" ca="1" si="7"/>
        <v>#REF!</v>
      </c>
      <c r="AF22" s="373"/>
      <c r="AG22" s="373"/>
      <c r="AH22" s="373"/>
    </row>
    <row r="23" spans="1:39" s="350" customFormat="1" ht="20" hidden="1" x14ac:dyDescent="0.4">
      <c r="A23" s="422">
        <v>15</v>
      </c>
      <c r="B23" s="373" t="e">
        <f t="shared" ca="1" si="8"/>
        <v>#REF!</v>
      </c>
      <c r="C23" s="373"/>
      <c r="D23" s="373"/>
      <c r="E23" s="373" t="e">
        <f t="shared" ca="1" si="9"/>
        <v>#REF!</v>
      </c>
      <c r="F23" s="373" t="e">
        <f t="shared" ca="1" si="9"/>
        <v>#REF!</v>
      </c>
      <c r="G23" s="373" t="e">
        <f t="shared" ca="1" si="9"/>
        <v>#REF!</v>
      </c>
      <c r="H23" s="373"/>
      <c r="I23" s="987" t="e">
        <f t="shared" ca="1" si="10"/>
        <v>#REF!</v>
      </c>
      <c r="J23" s="373"/>
      <c r="K23" s="373" t="e">
        <f t="shared" ca="1" si="11"/>
        <v>#REF!</v>
      </c>
      <c r="L23" s="373"/>
      <c r="M23" s="378" t="e">
        <f t="shared" ca="1" si="0"/>
        <v>#REF!</v>
      </c>
      <c r="N23" s="373"/>
      <c r="O23" s="373" t="e">
        <f t="shared" ca="1" si="2"/>
        <v>#REF!</v>
      </c>
      <c r="P23" s="373" t="e">
        <f t="shared" ca="1" si="1"/>
        <v>#REF!</v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 t="e">
        <f t="shared" ca="1" si="3"/>
        <v>#REF!</v>
      </c>
      <c r="Z23" s="988" t="e">
        <f t="shared" ca="1" si="4"/>
        <v>#REF!</v>
      </c>
      <c r="AA23" s="988" t="e">
        <f t="shared" ca="1" si="5"/>
        <v>#REF!</v>
      </c>
      <c r="AB23" s="988"/>
      <c r="AC23" s="378" t="e">
        <f t="shared" ca="1" si="6"/>
        <v>#REF!</v>
      </c>
      <c r="AD23" s="988"/>
      <c r="AE23" s="988" t="e">
        <f t="shared" ca="1" si="7"/>
        <v>#REF!</v>
      </c>
      <c r="AF23" s="373"/>
      <c r="AG23" s="373"/>
      <c r="AH23" s="373"/>
    </row>
    <row r="24" spans="1:39" s="350" customFormat="1" ht="20" hidden="1" x14ac:dyDescent="0.4">
      <c r="A24" s="422">
        <v>16</v>
      </c>
      <c r="B24" s="373" t="e">
        <f t="shared" ca="1" si="8"/>
        <v>#REF!</v>
      </c>
      <c r="C24" s="373"/>
      <c r="D24" s="373"/>
      <c r="E24" s="373" t="e">
        <f t="shared" ca="1" si="9"/>
        <v>#REF!</v>
      </c>
      <c r="F24" s="373" t="e">
        <f t="shared" ca="1" si="9"/>
        <v>#REF!</v>
      </c>
      <c r="G24" s="373" t="e">
        <f t="shared" ca="1" si="9"/>
        <v>#REF!</v>
      </c>
      <c r="H24" s="373"/>
      <c r="I24" s="987" t="e">
        <f t="shared" ca="1" si="10"/>
        <v>#REF!</v>
      </c>
      <c r="J24" s="373"/>
      <c r="K24" s="373" t="e">
        <f t="shared" ca="1" si="11"/>
        <v>#REF!</v>
      </c>
      <c r="L24" s="373"/>
      <c r="M24" s="378" t="e">
        <f t="shared" ca="1" si="0"/>
        <v>#REF!</v>
      </c>
      <c r="N24" s="373"/>
      <c r="O24" s="373" t="e">
        <f t="shared" ca="1" si="2"/>
        <v>#REF!</v>
      </c>
      <c r="P24" s="373" t="e">
        <f t="shared" ca="1" si="1"/>
        <v>#REF!</v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 t="e">
        <f t="shared" ca="1" si="3"/>
        <v>#REF!</v>
      </c>
      <c r="Z24" s="988" t="e">
        <f t="shared" ca="1" si="4"/>
        <v>#REF!</v>
      </c>
      <c r="AA24" s="988" t="e">
        <f t="shared" ca="1" si="5"/>
        <v>#REF!</v>
      </c>
      <c r="AB24" s="988"/>
      <c r="AC24" s="378" t="e">
        <f t="shared" ca="1" si="6"/>
        <v>#REF!</v>
      </c>
      <c r="AD24" s="988"/>
      <c r="AE24" s="988" t="e">
        <f t="shared" ca="1" si="7"/>
        <v>#REF!</v>
      </c>
      <c r="AF24" s="373"/>
      <c r="AG24" s="373"/>
      <c r="AH24" s="373"/>
    </row>
    <row r="25" spans="1:39" ht="20" x14ac:dyDescent="0.4">
      <c r="A25" s="111"/>
      <c r="B25" s="48"/>
      <c r="C25" s="232"/>
      <c r="D25" s="232"/>
      <c r="E25" s="232"/>
      <c r="F25" s="232"/>
      <c r="G25" s="232"/>
      <c r="H25" s="232"/>
      <c r="I25" s="48"/>
      <c r="J25" s="232"/>
      <c r="K25" s="48"/>
      <c r="L25" s="58"/>
      <c r="N25" s="58"/>
      <c r="O25" s="58"/>
    </row>
    <row r="26" spans="1:39" s="31" customFormat="1" ht="25" x14ac:dyDescent="0.5">
      <c r="A26" s="437"/>
      <c r="B26" s="435" t="s">
        <v>32</v>
      </c>
      <c r="C26" s="436"/>
      <c r="D26" s="436"/>
      <c r="E26" s="436"/>
      <c r="F26" s="436"/>
      <c r="G26" s="443">
        <v>5</v>
      </c>
      <c r="H26" s="436"/>
      <c r="I26" s="436" t="s">
        <v>33</v>
      </c>
      <c r="J26" s="436"/>
      <c r="K26" s="436"/>
      <c r="L26" s="436"/>
      <c r="N26" s="46"/>
      <c r="O26" s="46"/>
    </row>
    <row r="27" spans="1:39" ht="12.75" hidden="1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N27" s="64"/>
      <c r="O27" s="64"/>
    </row>
    <row r="28" spans="1:39" ht="17.5" x14ac:dyDescent="0.35">
      <c r="A28" s="48"/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I28" s="946" t="s">
        <v>1</v>
      </c>
      <c r="K28" s="235" t="s">
        <v>61</v>
      </c>
      <c r="L28" s="48"/>
      <c r="O28" s="48"/>
    </row>
    <row r="29" spans="1:39" s="350" customFormat="1" ht="20" x14ac:dyDescent="0.4">
      <c r="A29" s="813">
        <v>1</v>
      </c>
      <c r="B29" s="985" t="s">
        <v>84</v>
      </c>
      <c r="C29" s="813"/>
      <c r="D29" s="813">
        <v>5</v>
      </c>
      <c r="E29" s="813">
        <v>29</v>
      </c>
      <c r="F29" s="813">
        <v>1</v>
      </c>
      <c r="G29" s="813">
        <v>7</v>
      </c>
      <c r="H29" s="376"/>
      <c r="I29" s="18">
        <v>9.4130000000000003</v>
      </c>
      <c r="J29" s="376"/>
      <c r="K29" s="528">
        <v>86</v>
      </c>
      <c r="L29" s="991"/>
      <c r="M29" s="2"/>
      <c r="O29" s="989"/>
      <c r="AM29" s="350" t="s">
        <v>82</v>
      </c>
    </row>
    <row r="30" spans="1:39" s="350" customFormat="1" ht="20" x14ac:dyDescent="0.4">
      <c r="A30" s="813">
        <v>2</v>
      </c>
      <c r="B30" s="985" t="s">
        <v>89</v>
      </c>
      <c r="C30" s="376"/>
      <c r="D30" s="813">
        <v>5</v>
      </c>
      <c r="E30" s="813">
        <v>26</v>
      </c>
      <c r="F30" s="813">
        <v>3</v>
      </c>
      <c r="G30" s="813">
        <v>8</v>
      </c>
      <c r="H30" s="376"/>
      <c r="I30" s="18">
        <v>8.2230000000000008</v>
      </c>
      <c r="J30" s="376"/>
      <c r="K30" s="528">
        <v>81</v>
      </c>
      <c r="L30" s="991"/>
      <c r="M30" s="2"/>
      <c r="O30" s="989"/>
    </row>
    <row r="31" spans="1:39" s="350" customFormat="1" ht="20" x14ac:dyDescent="0.4">
      <c r="A31" s="813">
        <v>3</v>
      </c>
      <c r="B31" s="985" t="s">
        <v>88</v>
      </c>
      <c r="C31" s="376"/>
      <c r="D31" s="813">
        <v>5</v>
      </c>
      <c r="E31" s="813">
        <v>20</v>
      </c>
      <c r="F31" s="813">
        <v>3</v>
      </c>
      <c r="G31" s="813">
        <v>13</v>
      </c>
      <c r="H31" s="376"/>
      <c r="I31" s="18">
        <v>6.5490000000000004</v>
      </c>
      <c r="J31" s="376"/>
      <c r="K31" s="528">
        <v>66</v>
      </c>
      <c r="L31" s="991"/>
      <c r="M31" s="2"/>
      <c r="O31" s="989"/>
    </row>
    <row r="32" spans="1:39" s="350" customFormat="1" ht="20" x14ac:dyDescent="0.4">
      <c r="A32" s="813">
        <v>4</v>
      </c>
      <c r="B32" s="985" t="s">
        <v>85</v>
      </c>
      <c r="C32" s="376"/>
      <c r="D32" s="813">
        <v>5</v>
      </c>
      <c r="E32" s="813">
        <v>19</v>
      </c>
      <c r="F32" s="813">
        <v>1</v>
      </c>
      <c r="G32" s="813">
        <v>17</v>
      </c>
      <c r="H32" s="376"/>
      <c r="I32" s="18">
        <v>6.9260000000000002</v>
      </c>
      <c r="J32" s="376"/>
      <c r="K32" s="528">
        <v>58</v>
      </c>
      <c r="L32" s="991"/>
      <c r="M32" s="2"/>
      <c r="O32" s="989"/>
    </row>
    <row r="33" spans="1:47" s="350" customFormat="1" ht="20" x14ac:dyDescent="0.4">
      <c r="A33" s="813">
        <v>5</v>
      </c>
      <c r="B33" s="985" t="s">
        <v>76</v>
      </c>
      <c r="C33" s="376"/>
      <c r="D33" s="813">
        <v>5</v>
      </c>
      <c r="E33" s="813">
        <v>19</v>
      </c>
      <c r="F33" s="813">
        <v>0</v>
      </c>
      <c r="G33" s="813">
        <v>18</v>
      </c>
      <c r="H33" s="376"/>
      <c r="I33" s="18">
        <v>5.7549999999999999</v>
      </c>
      <c r="J33" s="376"/>
      <c r="K33" s="528">
        <v>57</v>
      </c>
      <c r="L33" s="991"/>
      <c r="M33" s="2"/>
      <c r="O33" s="989"/>
    </row>
    <row r="34" spans="1:47" s="350" customFormat="1" ht="20" x14ac:dyDescent="0.4">
      <c r="A34" s="813">
        <v>6</v>
      </c>
      <c r="B34" s="985" t="s">
        <v>86</v>
      </c>
      <c r="C34" s="376"/>
      <c r="D34" s="813">
        <v>5</v>
      </c>
      <c r="E34" s="813">
        <v>14</v>
      </c>
      <c r="F34" s="813">
        <v>1</v>
      </c>
      <c r="G34" s="813">
        <v>21</v>
      </c>
      <c r="H34" s="376"/>
      <c r="I34" s="18">
        <v>3.5049999999999999</v>
      </c>
      <c r="J34" s="376"/>
      <c r="K34" s="528">
        <v>42</v>
      </c>
      <c r="L34" s="991"/>
      <c r="M34" s="2"/>
      <c r="O34" s="989"/>
      <c r="AM34" s="350" t="s">
        <v>82</v>
      </c>
    </row>
    <row r="35" spans="1:47" s="350" customFormat="1" ht="20" x14ac:dyDescent="0.4">
      <c r="A35" s="813">
        <v>7</v>
      </c>
      <c r="B35" s="985" t="s">
        <v>75</v>
      </c>
      <c r="C35" s="376"/>
      <c r="D35" s="813">
        <v>4</v>
      </c>
      <c r="E35" s="813">
        <v>9</v>
      </c>
      <c r="F35" s="813">
        <v>1</v>
      </c>
      <c r="G35" s="813">
        <v>16</v>
      </c>
      <c r="H35" s="376"/>
      <c r="I35" s="18">
        <v>2.57</v>
      </c>
      <c r="J35" s="376"/>
      <c r="K35" s="528">
        <v>28</v>
      </c>
      <c r="L35" s="991"/>
      <c r="M35" s="2"/>
      <c r="O35" s="989"/>
      <c r="AM35" s="350" t="s">
        <v>82</v>
      </c>
      <c r="AN35" s="813" t="s">
        <v>82</v>
      </c>
      <c r="AO35" s="813" t="s">
        <v>96</v>
      </c>
      <c r="AP35" s="813" t="s">
        <v>82</v>
      </c>
      <c r="AQ35" s="813" t="s">
        <v>82</v>
      </c>
      <c r="AR35" s="376" t="s">
        <v>82</v>
      </c>
      <c r="AS35" s="993" t="s">
        <v>82</v>
      </c>
      <c r="AT35" s="376"/>
      <c r="AU35" s="528" t="s">
        <v>82</v>
      </c>
    </row>
    <row r="36" spans="1:47" s="350" customFormat="1" ht="20" x14ac:dyDescent="0.4">
      <c r="A36" s="813">
        <v>8</v>
      </c>
      <c r="B36" s="985" t="s">
        <v>77</v>
      </c>
      <c r="C36" s="376"/>
      <c r="D36" s="813">
        <v>5</v>
      </c>
      <c r="E36" s="813">
        <v>5</v>
      </c>
      <c r="F36" s="813">
        <v>1</v>
      </c>
      <c r="G36" s="813">
        <v>23</v>
      </c>
      <c r="H36" s="376"/>
      <c r="I36" s="18">
        <v>2.8380000000000001</v>
      </c>
      <c r="J36" s="376"/>
      <c r="K36" s="528">
        <v>19</v>
      </c>
      <c r="L36" s="991"/>
      <c r="M36" s="2"/>
      <c r="O36" s="989"/>
      <c r="AG36" s="813">
        <v>9</v>
      </c>
      <c r="AH36" s="985" t="s">
        <v>90</v>
      </c>
      <c r="AI36" s="376"/>
    </row>
    <row r="37" spans="1:47" s="350" customFormat="1" ht="19" customHeight="1" x14ac:dyDescent="0.4">
      <c r="A37" s="813">
        <v>9</v>
      </c>
      <c r="B37" s="985" t="s">
        <v>99</v>
      </c>
      <c r="C37" s="28"/>
      <c r="D37" s="813">
        <v>1</v>
      </c>
      <c r="E37" s="813">
        <v>4</v>
      </c>
      <c r="F37" s="813">
        <v>1</v>
      </c>
      <c r="G37" s="813">
        <v>3</v>
      </c>
      <c r="H37" s="376"/>
      <c r="I37" s="993">
        <v>1.302</v>
      </c>
      <c r="J37" s="376"/>
      <c r="K37" s="528">
        <v>13</v>
      </c>
      <c r="L37" s="991"/>
      <c r="M37" s="2"/>
      <c r="O37" s="989"/>
    </row>
    <row r="38" spans="1:47" s="350" customFormat="1" ht="20" hidden="1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991"/>
      <c r="M38" s="2"/>
      <c r="O38" s="989"/>
    </row>
    <row r="39" spans="1:47" s="350" customFormat="1" ht="20" hidden="1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991"/>
      <c r="M39" s="2"/>
      <c r="O39" s="989"/>
    </row>
    <row r="40" spans="1:47" s="350" customFormat="1" ht="20" hidden="1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991"/>
      <c r="M40" s="2"/>
      <c r="O40" s="989"/>
    </row>
    <row r="41" spans="1:47" s="350" customFormat="1" ht="20" hidden="1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991"/>
      <c r="M41" s="2"/>
      <c r="O41" s="989"/>
    </row>
    <row r="42" spans="1:47" s="350" customFormat="1" ht="20" hidden="1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991"/>
      <c r="M42" s="2"/>
      <c r="O42" s="989"/>
    </row>
    <row r="43" spans="1:47" s="350" customFormat="1" ht="20" hidden="1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991"/>
      <c r="M43" s="2"/>
      <c r="O43" s="989"/>
    </row>
    <row r="44" spans="1:47" s="350" customFormat="1" ht="20" hidden="1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991"/>
      <c r="M44" s="2"/>
      <c r="O44" s="989"/>
    </row>
    <row r="45" spans="1:47" s="350" customFormat="1" ht="20" hidden="1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991"/>
      <c r="M45" s="2"/>
      <c r="N45" s="992"/>
      <c r="O45" s="989"/>
    </row>
    <row r="46" spans="1:47" s="350" customFormat="1" ht="20" hidden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991"/>
      <c r="M46" s="2"/>
      <c r="N46" s="992"/>
      <c r="O46" s="989"/>
    </row>
    <row r="47" spans="1:47" s="350" customFormat="1" ht="20.25" hidden="1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47" s="350" customFormat="1" ht="20.25" hidden="1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hidden="1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hidden="1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ht="19" customHeight="1" x14ac:dyDescent="0.4">
      <c r="A51" s="813">
        <v>10</v>
      </c>
      <c r="B51" s="985" t="s">
        <v>93</v>
      </c>
      <c r="C51" s="813"/>
      <c r="D51" s="813">
        <v>1</v>
      </c>
      <c r="E51" s="813">
        <v>2</v>
      </c>
      <c r="F51" s="813">
        <v>0</v>
      </c>
      <c r="G51" s="813">
        <v>6</v>
      </c>
      <c r="H51" s="376"/>
      <c r="I51" s="993">
        <v>1</v>
      </c>
      <c r="J51" s="376"/>
      <c r="K51" s="528">
        <v>6</v>
      </c>
      <c r="L51" s="236"/>
      <c r="N51" s="48"/>
      <c r="O51" s="48"/>
    </row>
    <row r="52" spans="1:15" ht="19" customHeight="1" x14ac:dyDescent="0.4">
      <c r="A52" s="813">
        <v>11</v>
      </c>
      <c r="B52" s="985" t="s">
        <v>90</v>
      </c>
      <c r="C52" s="985"/>
      <c r="D52" s="813">
        <v>1</v>
      </c>
      <c r="E52" s="813">
        <v>2</v>
      </c>
      <c r="F52" s="813">
        <v>0</v>
      </c>
      <c r="G52" s="813">
        <v>6</v>
      </c>
      <c r="H52" s="376"/>
      <c r="I52" s="993">
        <v>0.64200000000000002</v>
      </c>
      <c r="J52" s="376"/>
      <c r="K52" s="528">
        <v>6</v>
      </c>
      <c r="N52" s="53"/>
      <c r="O52" s="53"/>
    </row>
    <row r="53" spans="1:15" ht="19" customHeight="1" x14ac:dyDescent="0.4">
      <c r="A53" s="813"/>
      <c r="B53" s="985"/>
      <c r="C53" s="985"/>
      <c r="D53" s="813"/>
      <c r="E53" s="813"/>
      <c r="F53" s="813"/>
      <c r="G53" s="813"/>
      <c r="H53" s="376"/>
      <c r="I53" s="993"/>
      <c r="J53" s="376"/>
      <c r="K53" s="528"/>
      <c r="N53" s="53"/>
      <c r="O53" s="53"/>
    </row>
    <row r="54" spans="1:15" ht="22" customHeight="1" x14ac:dyDescent="0.6">
      <c r="A54" s="48"/>
      <c r="B54" s="48"/>
      <c r="C54" s="48"/>
      <c r="D54" s="813"/>
      <c r="E54" s="813"/>
      <c r="F54" s="813"/>
      <c r="G54" s="813" t="str">
        <f>CONCATENATE(mannschaften!I2)</f>
        <v>LPR. Karl Schusterbauer</v>
      </c>
      <c r="H54" s="376"/>
      <c r="I54" s="993"/>
      <c r="J54" s="503"/>
      <c r="K54" s="503"/>
      <c r="N54" s="48"/>
      <c r="O54" s="48"/>
    </row>
    <row r="55" spans="1:15" ht="22" x14ac:dyDescent="0.6">
      <c r="A55" s="48"/>
      <c r="B55" s="48"/>
      <c r="C55" s="48"/>
      <c r="D55" s="48"/>
      <c r="E55" s="48"/>
      <c r="F55" s="48"/>
      <c r="G55" s="813" t="s">
        <v>81</v>
      </c>
      <c r="H55" s="813"/>
      <c r="I55" s="376"/>
      <c r="J55" s="237"/>
      <c r="K55" s="503"/>
      <c r="N55" s="48"/>
      <c r="O55" s="48"/>
    </row>
    <row r="56" spans="1:15" ht="12.75" customHeight="1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N56" s="48"/>
      <c r="O56" s="48"/>
    </row>
  </sheetData>
  <sheetProtection selectLockedCells="1" selectUnlockedCells="1"/>
  <sortState xmlns:xlrd2="http://schemas.microsoft.com/office/spreadsheetml/2017/richdata2" ref="B29:K52">
    <sortCondition descending="1" ref="I29:I52"/>
  </sortState>
  <mergeCells count="2">
    <mergeCell ref="I1:K1"/>
    <mergeCell ref="B3:K3"/>
  </mergeCells>
  <pageMargins left="0.82677165354330717" right="0.59055118110236227" top="1.0236220472440944" bottom="0.78740157480314965" header="0.39370078740157483" footer="0.51181102362204722"/>
  <pageSetup paperSize="9" scale="74" firstPageNumber="0" orientation="portrait" r:id="rId1"/>
  <headerFooter alignWithMargins="0">
    <oddHeader>&amp;L&amp;G</oddHeader>
    <oddFooter>&amp;L&amp;G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375D-4188-4484-B452-31F1B1C7EAA8}">
  <sheetPr>
    <tabColor rgb="FFFFFF00"/>
  </sheetPr>
  <dimension ref="A1:AU55"/>
  <sheetViews>
    <sheetView topLeftCell="A2" zoomScale="55" zoomScaleNormal="55" workbookViewId="0">
      <selection activeCell="AR34" sqref="AR34"/>
    </sheetView>
  </sheetViews>
  <sheetFormatPr baseColWidth="10" defaultColWidth="10.7265625" defaultRowHeight="12.75" customHeight="1" x14ac:dyDescent="0.25"/>
  <cols>
    <col min="1" max="1" width="8.81640625" style="28" bestFit="1" customWidth="1"/>
    <col min="2" max="2" width="39.26953125" style="28" customWidth="1"/>
    <col min="3" max="3" width="10.7265625" style="28" customWidth="1"/>
    <col min="4" max="4" width="7.54296875" style="28" customWidth="1"/>
    <col min="5" max="7" width="7" style="28" customWidth="1"/>
    <col min="8" max="8" width="1.26953125" style="28" customWidth="1"/>
    <col min="9" max="9" width="14.453125" style="28" customWidth="1"/>
    <col min="10" max="10" width="0.81640625" style="28" customWidth="1"/>
    <col min="11" max="11" width="12.26953125" style="28" customWidth="1"/>
    <col min="12" max="12" width="1.54296875" style="28" customWidth="1"/>
    <col min="13" max="13" width="31.7265625" hidden="1" customWidth="1"/>
    <col min="14" max="14" width="2.7265625" style="28" hidden="1" customWidth="1"/>
    <col min="15" max="15" width="31.1796875" style="28" hidden="1" customWidth="1"/>
    <col min="16" max="16" width="43.453125" style="28" hidden="1" customWidth="1"/>
    <col min="17" max="21" width="3.453125" style="28" hidden="1" customWidth="1"/>
    <col min="22" max="22" width="45" style="28" hidden="1" customWidth="1"/>
    <col min="23" max="24" width="2.453125" style="28" hidden="1" customWidth="1"/>
    <col min="25" max="27" width="8.1796875" style="28" hidden="1" customWidth="1"/>
    <col min="28" max="28" width="2.453125" style="28" hidden="1" customWidth="1"/>
    <col min="29" max="29" width="13" style="28" hidden="1" customWidth="1"/>
    <col min="30" max="30" width="2.81640625" style="28" hidden="1" customWidth="1"/>
    <col min="31" max="35" width="10.7265625" style="28" hidden="1" customWidth="1"/>
    <col min="36" max="37" width="10.7265625" style="28" customWidth="1"/>
    <col min="38" max="16384" width="10.7265625" style="28"/>
  </cols>
  <sheetData>
    <row r="1" spans="1:40" ht="35" x14ac:dyDescent="0.7">
      <c r="A1" s="47"/>
      <c r="B1" s="47"/>
      <c r="H1" s="258" t="s">
        <v>15</v>
      </c>
      <c r="I1" s="1132">
        <f ca="1">TODAY()</f>
        <v>46265</v>
      </c>
      <c r="J1" s="1132"/>
      <c r="K1" s="1132"/>
      <c r="N1" s="49"/>
      <c r="O1" s="46"/>
    </row>
    <row r="2" spans="1:40" ht="6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N2" s="48"/>
      <c r="O2" s="48"/>
    </row>
    <row r="3" spans="1:40" ht="28" x14ac:dyDescent="0.5">
      <c r="A3" s="48"/>
      <c r="B3" s="1126" t="str">
        <f>CONCATENATE(mannschaften!C1)</f>
        <v>Meisterschaftsturnier der OÖ.Unterliga Nord</v>
      </c>
      <c r="C3" s="1126"/>
      <c r="D3" s="1126"/>
      <c r="E3" s="1126"/>
      <c r="F3" s="1126"/>
      <c r="G3" s="1126"/>
      <c r="H3" s="1126"/>
      <c r="I3" s="1126"/>
      <c r="J3" s="1126"/>
      <c r="K3" s="1126"/>
      <c r="L3" s="48"/>
      <c r="N3" s="238"/>
      <c r="O3" s="49"/>
    </row>
    <row r="4" spans="1:40" ht="7.5" customHeight="1" x14ac:dyDescent="0.4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N4" s="52"/>
      <c r="O4" s="52"/>
    </row>
    <row r="5" spans="1:40" ht="29.5" x14ac:dyDescent="0.55000000000000004">
      <c r="A5" s="52"/>
      <c r="B5" s="29" t="s">
        <v>34</v>
      </c>
      <c r="C5" s="87" t="str">
        <f>IF(G26=1,Termine!B4,IF(G26=2,Termine!B5,IF(G26=3,Termine!B6,IF(G26=4,Termine!B7,IF(G26=5,Termine!B8,IF(G26=6,Termine!B9,IF(G26=7,Termine!B10,IF(G26=8,Termine!B11,IF(G26=9,Termine!B12,IF(G26=10,Termine!B13,))))))))))</f>
        <v>ASVÖ PV Taufkirchen/Pr. 1</v>
      </c>
      <c r="E5" s="87"/>
      <c r="F5" s="87"/>
      <c r="H5" s="52"/>
      <c r="I5" s="52"/>
      <c r="J5" s="52"/>
      <c r="K5" s="52"/>
      <c r="L5" s="52"/>
      <c r="N5" s="52"/>
      <c r="O5" s="52"/>
    </row>
    <row r="6" spans="1:40" ht="8.25" customHeight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N6" s="52"/>
      <c r="O6" s="52"/>
    </row>
    <row r="7" spans="1:40" s="31" customFormat="1" ht="25" x14ac:dyDescent="0.5">
      <c r="A7" s="437"/>
      <c r="B7" s="436" t="s">
        <v>2</v>
      </c>
      <c r="C7" s="436"/>
      <c r="D7" s="436"/>
      <c r="E7" s="799" t="s">
        <v>54</v>
      </c>
      <c r="F7" s="799" t="s">
        <v>55</v>
      </c>
      <c r="G7" s="799" t="s">
        <v>56</v>
      </c>
      <c r="H7" s="436"/>
      <c r="I7" s="957" t="s">
        <v>1</v>
      </c>
      <c r="J7" s="180"/>
      <c r="K7" s="957" t="s">
        <v>0</v>
      </c>
      <c r="L7" s="439"/>
      <c r="N7" s="46"/>
      <c r="O7" s="46"/>
    </row>
    <row r="8" spans="1:40" ht="9" customHeight="1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  <c r="K8" s="53"/>
      <c r="L8" s="48"/>
      <c r="N8" s="48"/>
      <c r="O8" s="48"/>
    </row>
    <row r="9" spans="1:40" s="350" customFormat="1" ht="20" x14ac:dyDescent="0.4">
      <c r="A9" s="422">
        <v>1</v>
      </c>
      <c r="B9" s="373" t="s">
        <v>80</v>
      </c>
      <c r="C9" s="373"/>
      <c r="D9" s="373"/>
      <c r="E9" s="422">
        <v>7</v>
      </c>
      <c r="F9" s="422">
        <v>0</v>
      </c>
      <c r="G9" s="422">
        <v>1</v>
      </c>
      <c r="H9" s="373"/>
      <c r="I9" s="987">
        <v>2.161</v>
      </c>
      <c r="J9" s="373"/>
      <c r="K9" s="490">
        <v>21</v>
      </c>
      <c r="L9" s="373"/>
      <c r="M9" s="378">
        <f t="shared" ref="M9:M24" ca="1" si="0">LARGE($O$9:$O$24,A9)</f>
        <v>16</v>
      </c>
      <c r="N9" s="373"/>
      <c r="O9" s="373">
        <f ca="1">(AE9*100+AC9)*10000+17-A9</f>
        <v>16</v>
      </c>
      <c r="P9" s="373" t="str">
        <f t="shared" ref="P9:P24" ca="1" si="1">INDEX($V$9:$V$24,MATCH(M9,$O$9:$O$24,0))</f>
        <v>PV Brunnenthal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  <c r="AF9" s="373"/>
      <c r="AG9" s="373"/>
      <c r="AH9" s="373"/>
    </row>
    <row r="10" spans="1:40" s="350" customFormat="1" ht="20" x14ac:dyDescent="0.4">
      <c r="A10" s="422">
        <v>2</v>
      </c>
      <c r="B10" s="373" t="s">
        <v>94</v>
      </c>
      <c r="C10" s="373"/>
      <c r="D10" s="373"/>
      <c r="E10" s="422">
        <v>7</v>
      </c>
      <c r="F10" s="422">
        <v>0</v>
      </c>
      <c r="G10" s="422">
        <v>1</v>
      </c>
      <c r="H10" s="373"/>
      <c r="I10" s="987">
        <v>2.0329999999999999</v>
      </c>
      <c r="J10" s="373" t="s">
        <v>82</v>
      </c>
      <c r="K10" s="490">
        <v>21</v>
      </c>
      <c r="L10" s="373"/>
      <c r="M10" s="378">
        <f t="shared" ca="1" si="0"/>
        <v>15</v>
      </c>
      <c r="N10" s="373"/>
      <c r="O10" s="373">
        <f t="shared" ref="O10:O24" ca="1" si="2">(AE10*100+AC10)*10000+17-A10</f>
        <v>15</v>
      </c>
      <c r="P10" s="373" t="str">
        <f t="shared" ca="1" si="1"/>
        <v>Union Lambrechten PWV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3">INDIRECT(CONCATENATE("'A",(_xlfn.SHEET()-3)/2+6,"'!AY",ROW()-3))</f>
        <v>0</v>
      </c>
      <c r="Z10" s="988">
        <f t="shared" ref="Z10:Z24" ca="1" si="4">INDIRECT(CONCATENATE("'A",(_xlfn.SHEET()-3)/2+6,"'!AZ",ROW()-3))</f>
        <v>0</v>
      </c>
      <c r="AA10" s="988">
        <f t="shared" ref="AA10:AA24" ca="1" si="5">INDIRECT(CONCATENATE("'A",(_xlfn.SHEET()-3)/2+6,"'!BA",ROW()-3))</f>
        <v>0</v>
      </c>
      <c r="AB10" s="988"/>
      <c r="AC10" s="378">
        <f t="shared" ref="AC10:AC24" ca="1" si="6">INDIRECT(CONCATENATE("'A",(_xlfn.SHEET()-3)/2+6,"'!AW",ROW()-3))</f>
        <v>0</v>
      </c>
      <c r="AD10" s="988"/>
      <c r="AE10" s="988">
        <f t="shared" ref="AE10:AE24" ca="1" si="7">INDIRECT(CONCATENATE("'A",(_xlfn.SHEET()-3)/2+6,"'!AV",ROW()-3))</f>
        <v>0</v>
      </c>
      <c r="AF10" s="373"/>
      <c r="AG10" s="373"/>
      <c r="AH10" s="373"/>
      <c r="AN10" s="1028"/>
    </row>
    <row r="11" spans="1:40" s="350" customFormat="1" ht="20" x14ac:dyDescent="0.4">
      <c r="A11" s="422">
        <v>3</v>
      </c>
      <c r="B11" s="373" t="s">
        <v>78</v>
      </c>
      <c r="C11" s="373"/>
      <c r="D11" s="373"/>
      <c r="E11" s="422">
        <v>7</v>
      </c>
      <c r="F11" s="422">
        <v>0</v>
      </c>
      <c r="G11" s="422">
        <v>1</v>
      </c>
      <c r="H11" s="373"/>
      <c r="I11" s="987">
        <v>1.7110000000000001</v>
      </c>
      <c r="J11" s="373"/>
      <c r="K11" s="490">
        <v>21</v>
      </c>
      <c r="L11" s="373"/>
      <c r="M11" s="378">
        <f t="shared" ca="1" si="0"/>
        <v>14</v>
      </c>
      <c r="N11" s="373"/>
      <c r="O11" s="373">
        <f t="shared" ca="1" si="2"/>
        <v>14</v>
      </c>
      <c r="P11" s="373" t="str">
        <f t="shared" ca="1" si="1"/>
        <v>Union PWV Diersbach 1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3"/>
        <v>0</v>
      </c>
      <c r="Z11" s="988">
        <f t="shared" ca="1" si="4"/>
        <v>0</v>
      </c>
      <c r="AA11" s="988">
        <f t="shared" ca="1" si="5"/>
        <v>0</v>
      </c>
      <c r="AB11" s="988"/>
      <c r="AC11" s="378">
        <f t="shared" ca="1" si="6"/>
        <v>0</v>
      </c>
      <c r="AD11" s="988"/>
      <c r="AE11" s="988">
        <f t="shared" ca="1" si="7"/>
        <v>0</v>
      </c>
      <c r="AF11" s="373"/>
      <c r="AG11" s="373"/>
      <c r="AH11" s="373"/>
    </row>
    <row r="12" spans="1:40" s="350" customFormat="1" ht="20" x14ac:dyDescent="0.4">
      <c r="A12" s="422">
        <v>4</v>
      </c>
      <c r="B12" s="373" t="s">
        <v>83</v>
      </c>
      <c r="C12" s="373"/>
      <c r="D12" s="373"/>
      <c r="E12" s="422">
        <v>4</v>
      </c>
      <c r="F12" s="422">
        <v>0</v>
      </c>
      <c r="G12" s="422">
        <v>4</v>
      </c>
      <c r="H12" s="373"/>
      <c r="I12" s="987">
        <v>1.1839999999999999</v>
      </c>
      <c r="J12" s="373"/>
      <c r="K12" s="490">
        <v>12</v>
      </c>
      <c r="L12" s="373"/>
      <c r="M12" s="378">
        <f t="shared" ca="1" si="0"/>
        <v>13</v>
      </c>
      <c r="N12" s="373"/>
      <c r="O12" s="373">
        <f t="shared" ca="1" si="2"/>
        <v>13</v>
      </c>
      <c r="P12" s="373" t="str">
        <f t="shared" ca="1" si="1"/>
        <v>ASVö TSV PW St.Marienkirchen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3"/>
        <v>0</v>
      </c>
      <c r="Z12" s="988">
        <f t="shared" ca="1" si="4"/>
        <v>0</v>
      </c>
      <c r="AA12" s="988">
        <f t="shared" ca="1" si="5"/>
        <v>0</v>
      </c>
      <c r="AB12" s="988"/>
      <c r="AC12" s="378">
        <f t="shared" ca="1" si="6"/>
        <v>0</v>
      </c>
      <c r="AD12" s="988"/>
      <c r="AE12" s="988">
        <f t="shared" ca="1" si="7"/>
        <v>0</v>
      </c>
      <c r="AF12" s="373"/>
      <c r="AG12" s="373"/>
      <c r="AH12" s="373"/>
    </row>
    <row r="13" spans="1:40" s="350" customFormat="1" ht="20" x14ac:dyDescent="0.4">
      <c r="A13" s="422">
        <v>5</v>
      </c>
      <c r="B13" s="373" t="s">
        <v>98</v>
      </c>
      <c r="C13" s="373"/>
      <c r="D13" s="373"/>
      <c r="E13" s="422">
        <v>4</v>
      </c>
      <c r="F13" s="422">
        <v>0</v>
      </c>
      <c r="G13" s="422">
        <v>4</v>
      </c>
      <c r="H13" s="373"/>
      <c r="I13" s="987">
        <v>1.149</v>
      </c>
      <c r="J13" s="373"/>
      <c r="K13" s="490">
        <v>12</v>
      </c>
      <c r="L13" s="373"/>
      <c r="M13" s="378">
        <f t="shared" ca="1" si="0"/>
        <v>12</v>
      </c>
      <c r="N13" s="373"/>
      <c r="O13" s="373">
        <f t="shared" ca="1" si="2"/>
        <v>12</v>
      </c>
      <c r="P13" s="373" t="str">
        <f t="shared" ca="1" si="1"/>
        <v>ASVÖ PV Taufkirchen 1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3"/>
        <v>0</v>
      </c>
      <c r="Z13" s="988">
        <f t="shared" ca="1" si="4"/>
        <v>0</v>
      </c>
      <c r="AA13" s="988">
        <f t="shared" ca="1" si="5"/>
        <v>0</v>
      </c>
      <c r="AB13" s="988"/>
      <c r="AC13" s="378">
        <f t="shared" ca="1" si="6"/>
        <v>0</v>
      </c>
      <c r="AD13" s="988"/>
      <c r="AE13" s="988">
        <f t="shared" ca="1" si="7"/>
        <v>0</v>
      </c>
      <c r="AF13" s="373"/>
      <c r="AG13" s="373"/>
      <c r="AH13" s="373"/>
    </row>
    <row r="14" spans="1:40" s="350" customFormat="1" ht="20" x14ac:dyDescent="0.4">
      <c r="A14" s="422">
        <v>6</v>
      </c>
      <c r="B14" s="373" t="s">
        <v>86</v>
      </c>
      <c r="C14" s="373"/>
      <c r="D14" s="373"/>
      <c r="E14" s="422">
        <v>3</v>
      </c>
      <c r="F14" s="422">
        <v>0</v>
      </c>
      <c r="G14" s="422">
        <v>5</v>
      </c>
      <c r="H14" s="373"/>
      <c r="I14" s="987">
        <v>0.74299999999999999</v>
      </c>
      <c r="J14" s="373"/>
      <c r="K14" s="490">
        <v>9</v>
      </c>
      <c r="L14" s="373"/>
      <c r="M14" s="378">
        <f t="shared" ca="1" si="0"/>
        <v>11</v>
      </c>
      <c r="N14" s="373"/>
      <c r="O14" s="373">
        <f t="shared" ca="1" si="2"/>
        <v>11</v>
      </c>
      <c r="P14" s="373" t="str">
        <f t="shared" ca="1" si="1"/>
        <v>Union PWV Diersbach 2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3"/>
        <v>0</v>
      </c>
      <c r="Z14" s="988">
        <f t="shared" ca="1" si="4"/>
        <v>0</v>
      </c>
      <c r="AA14" s="988">
        <f t="shared" ca="1" si="5"/>
        <v>0</v>
      </c>
      <c r="AB14" s="988"/>
      <c r="AC14" s="378">
        <f t="shared" ca="1" si="6"/>
        <v>0</v>
      </c>
      <c r="AD14" s="988"/>
      <c r="AE14" s="988">
        <f t="shared" ca="1" si="7"/>
        <v>0</v>
      </c>
      <c r="AF14" s="373"/>
      <c r="AG14" s="373"/>
      <c r="AH14" s="373"/>
    </row>
    <row r="15" spans="1:40" s="350" customFormat="1" ht="20" x14ac:dyDescent="0.4">
      <c r="A15" s="422">
        <v>7</v>
      </c>
      <c r="B15" s="373" t="s">
        <v>97</v>
      </c>
      <c r="C15" s="373"/>
      <c r="D15" s="373"/>
      <c r="E15" s="422">
        <v>2</v>
      </c>
      <c r="F15" s="422">
        <v>0</v>
      </c>
      <c r="G15" s="422">
        <v>6</v>
      </c>
      <c r="H15" s="373"/>
      <c r="I15" s="987">
        <v>1</v>
      </c>
      <c r="J15" s="373"/>
      <c r="K15" s="490">
        <v>6</v>
      </c>
      <c r="L15" s="373"/>
      <c r="M15" s="378">
        <f t="shared" ca="1" si="0"/>
        <v>10</v>
      </c>
      <c r="N15" s="373"/>
      <c r="O15" s="373">
        <f t="shared" ca="1" si="2"/>
        <v>10</v>
      </c>
      <c r="P15" s="373" t="str">
        <f t="shared" ca="1" si="1"/>
        <v>PV Hub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3"/>
        <v>0</v>
      </c>
      <c r="Z15" s="988">
        <f t="shared" ca="1" si="4"/>
        <v>0</v>
      </c>
      <c r="AA15" s="988">
        <f t="shared" ca="1" si="5"/>
        <v>0</v>
      </c>
      <c r="AB15" s="988"/>
      <c r="AC15" s="378">
        <f t="shared" ca="1" si="6"/>
        <v>0</v>
      </c>
      <c r="AD15" s="988"/>
      <c r="AE15" s="988">
        <f t="shared" ca="1" si="7"/>
        <v>0</v>
      </c>
      <c r="AF15" s="373"/>
      <c r="AG15" s="373"/>
      <c r="AH15" s="373"/>
    </row>
    <row r="16" spans="1:40" s="350" customFormat="1" ht="20" x14ac:dyDescent="0.4">
      <c r="A16" s="422">
        <v>8</v>
      </c>
      <c r="B16" s="373" t="s">
        <v>95</v>
      </c>
      <c r="C16" s="373"/>
      <c r="D16" s="373"/>
      <c r="E16" s="422">
        <v>1</v>
      </c>
      <c r="F16" s="422">
        <v>0</v>
      </c>
      <c r="G16" s="422">
        <v>7</v>
      </c>
      <c r="H16" s="373"/>
      <c r="I16" s="987">
        <v>0.41799999999999998</v>
      </c>
      <c r="J16" s="373"/>
      <c r="K16" s="490">
        <v>3</v>
      </c>
      <c r="L16" s="373"/>
      <c r="M16" s="378">
        <f t="shared" ca="1" si="0"/>
        <v>9</v>
      </c>
      <c r="N16" s="373"/>
      <c r="O16" s="373">
        <f t="shared" ca="1" si="2"/>
        <v>9</v>
      </c>
      <c r="P16" s="373" t="str">
        <f t="shared" ca="1" si="1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3"/>
        <v>0</v>
      </c>
      <c r="Z16" s="988">
        <f t="shared" ca="1" si="4"/>
        <v>0</v>
      </c>
      <c r="AA16" s="988">
        <f t="shared" ca="1" si="5"/>
        <v>0</v>
      </c>
      <c r="AB16" s="988"/>
      <c r="AC16" s="378">
        <f t="shared" ca="1" si="6"/>
        <v>0</v>
      </c>
      <c r="AD16" s="988"/>
      <c r="AE16" s="988">
        <f t="shared" ca="1" si="7"/>
        <v>0</v>
      </c>
      <c r="AF16" s="373"/>
      <c r="AG16" s="373"/>
      <c r="AH16" s="373"/>
    </row>
    <row r="17" spans="1:34" s="350" customFormat="1" ht="20" x14ac:dyDescent="0.4">
      <c r="A17" s="422">
        <v>9</v>
      </c>
      <c r="B17" s="373" t="s">
        <v>92</v>
      </c>
      <c r="C17" s="373"/>
      <c r="D17" s="373"/>
      <c r="E17" s="422">
        <v>1</v>
      </c>
      <c r="F17" s="422">
        <v>0</v>
      </c>
      <c r="G17" s="422">
        <v>7</v>
      </c>
      <c r="H17" s="373"/>
      <c r="I17" s="987">
        <v>0.35</v>
      </c>
      <c r="J17" s="373"/>
      <c r="K17" s="490">
        <v>3</v>
      </c>
      <c r="L17" s="373"/>
      <c r="M17" s="378">
        <f t="shared" ca="1" si="0"/>
        <v>8</v>
      </c>
      <c r="N17" s="373"/>
      <c r="O17" s="373">
        <f t="shared" ca="1" si="2"/>
        <v>8</v>
      </c>
      <c r="P17" s="373" t="str">
        <f t="shared" ca="1" si="1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3"/>
        <v>0</v>
      </c>
      <c r="Z17" s="988">
        <f t="shared" ca="1" si="4"/>
        <v>0</v>
      </c>
      <c r="AA17" s="988">
        <f t="shared" ca="1" si="5"/>
        <v>0</v>
      </c>
      <c r="AB17" s="988"/>
      <c r="AC17" s="378">
        <f t="shared" ca="1" si="6"/>
        <v>0</v>
      </c>
      <c r="AD17" s="988"/>
      <c r="AE17" s="988">
        <f t="shared" ca="1" si="7"/>
        <v>0</v>
      </c>
      <c r="AF17" s="373"/>
      <c r="AG17" s="373"/>
      <c r="AH17" s="373"/>
    </row>
    <row r="18" spans="1:34" s="350" customFormat="1" ht="20" hidden="1" x14ac:dyDescent="0.4">
      <c r="A18" s="422">
        <v>10</v>
      </c>
      <c r="B18" s="373" t="str">
        <f t="shared" ref="B18:B24" ca="1" si="8">INDEX($V$9:$V$24,MATCH(M18,$O$9:$O$24,0))</f>
        <v/>
      </c>
      <c r="C18" s="373"/>
      <c r="D18" s="373"/>
      <c r="E18" s="373">
        <f t="shared" ref="E18:G24" ca="1" si="9">INDEX(Y$9:Y$24,MATCH($M18,$O$9:$O$24,0))</f>
        <v>0</v>
      </c>
      <c r="F18" s="373">
        <f t="shared" ca="1" si="9"/>
        <v>0</v>
      </c>
      <c r="G18" s="373">
        <f t="shared" ca="1" si="9"/>
        <v>0</v>
      </c>
      <c r="H18" s="373"/>
      <c r="I18" s="987">
        <f t="shared" ref="I18:I24" ca="1" si="10">INDEX(AC$9:AC$24,MATCH($M18,$O$9:$O$24,0))</f>
        <v>0</v>
      </c>
      <c r="J18" s="373"/>
      <c r="K18" s="373">
        <f t="shared" ref="K18:K24" ca="1" si="11">INDEX(AE$9:AE$24,MATCH($M18,$O$9:$O$24,0))</f>
        <v>0</v>
      </c>
      <c r="L18" s="373"/>
      <c r="M18" s="378">
        <f t="shared" ca="1" si="0"/>
        <v>7</v>
      </c>
      <c r="N18" s="373"/>
      <c r="O18" s="373">
        <f t="shared" ca="1" si="2"/>
        <v>7</v>
      </c>
      <c r="P18" s="373" t="str">
        <f t="shared" ca="1" si="1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3"/>
        <v>0</v>
      </c>
      <c r="Z18" s="988">
        <f t="shared" ca="1" si="4"/>
        <v>0</v>
      </c>
      <c r="AA18" s="988">
        <f t="shared" ca="1" si="5"/>
        <v>0</v>
      </c>
      <c r="AB18" s="988"/>
      <c r="AC18" s="378">
        <f t="shared" ca="1" si="6"/>
        <v>0</v>
      </c>
      <c r="AD18" s="988"/>
      <c r="AE18" s="988">
        <f t="shared" ca="1" si="7"/>
        <v>0</v>
      </c>
      <c r="AF18" s="373"/>
      <c r="AG18" s="373"/>
      <c r="AH18" s="373"/>
    </row>
    <row r="19" spans="1:34" s="350" customFormat="1" ht="20" hidden="1" x14ac:dyDescent="0.4">
      <c r="A19" s="422">
        <v>11</v>
      </c>
      <c r="B19" s="373" t="str">
        <f t="shared" ca="1" si="8"/>
        <v/>
      </c>
      <c r="C19" s="373"/>
      <c r="D19" s="373"/>
      <c r="E19" s="373">
        <f t="shared" ca="1" si="9"/>
        <v>0</v>
      </c>
      <c r="F19" s="373">
        <f t="shared" ca="1" si="9"/>
        <v>0</v>
      </c>
      <c r="G19" s="373">
        <f t="shared" ca="1" si="9"/>
        <v>0</v>
      </c>
      <c r="H19" s="373"/>
      <c r="I19" s="987">
        <f t="shared" ca="1" si="10"/>
        <v>0</v>
      </c>
      <c r="J19" s="373"/>
      <c r="K19" s="373">
        <f t="shared" ca="1" si="11"/>
        <v>0</v>
      </c>
      <c r="L19" s="373"/>
      <c r="M19" s="378">
        <f t="shared" ca="1" si="0"/>
        <v>6</v>
      </c>
      <c r="N19" s="373"/>
      <c r="O19" s="373">
        <f t="shared" ca="1" si="2"/>
        <v>6</v>
      </c>
      <c r="P19" s="373" t="str">
        <f t="shared" ca="1" si="1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3"/>
        <v>0</v>
      </c>
      <c r="Z19" s="988">
        <f t="shared" ca="1" si="4"/>
        <v>0</v>
      </c>
      <c r="AA19" s="988">
        <f t="shared" ca="1" si="5"/>
        <v>0</v>
      </c>
      <c r="AB19" s="988"/>
      <c r="AC19" s="378">
        <f t="shared" ca="1" si="6"/>
        <v>0</v>
      </c>
      <c r="AD19" s="988"/>
      <c r="AE19" s="988">
        <f t="shared" ca="1" si="7"/>
        <v>0</v>
      </c>
      <c r="AF19" s="373"/>
      <c r="AG19" s="373"/>
      <c r="AH19" s="373"/>
    </row>
    <row r="20" spans="1:34" s="350" customFormat="1" ht="20" hidden="1" x14ac:dyDescent="0.4">
      <c r="A20" s="422">
        <v>12</v>
      </c>
      <c r="B20" s="373" t="str">
        <f t="shared" ca="1" si="8"/>
        <v/>
      </c>
      <c r="C20" s="373"/>
      <c r="D20" s="373"/>
      <c r="E20" s="373">
        <f t="shared" ca="1" si="9"/>
        <v>0</v>
      </c>
      <c r="F20" s="373">
        <f t="shared" ca="1" si="9"/>
        <v>0</v>
      </c>
      <c r="G20" s="373">
        <f t="shared" ca="1" si="9"/>
        <v>0</v>
      </c>
      <c r="H20" s="373"/>
      <c r="I20" s="987">
        <f t="shared" ca="1" si="10"/>
        <v>0</v>
      </c>
      <c r="J20" s="373"/>
      <c r="K20" s="373">
        <f t="shared" ca="1" si="11"/>
        <v>0</v>
      </c>
      <c r="L20" s="373"/>
      <c r="M20" s="378">
        <f t="shared" ca="1" si="0"/>
        <v>5</v>
      </c>
      <c r="N20" s="373"/>
      <c r="O20" s="373">
        <f t="shared" ca="1" si="2"/>
        <v>5</v>
      </c>
      <c r="P20" s="373" t="str">
        <f t="shared" ca="1" si="1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3"/>
        <v>0</v>
      </c>
      <c r="Z20" s="988">
        <f t="shared" ca="1" si="4"/>
        <v>0</v>
      </c>
      <c r="AA20" s="988">
        <f t="shared" ca="1" si="5"/>
        <v>0</v>
      </c>
      <c r="AB20" s="988"/>
      <c r="AC20" s="378">
        <f t="shared" ca="1" si="6"/>
        <v>0</v>
      </c>
      <c r="AD20" s="988"/>
      <c r="AE20" s="988">
        <f t="shared" ca="1" si="7"/>
        <v>0</v>
      </c>
      <c r="AF20" s="373"/>
      <c r="AG20" s="373"/>
      <c r="AH20" s="373"/>
    </row>
    <row r="21" spans="1:34" s="350" customFormat="1" ht="20" hidden="1" x14ac:dyDescent="0.4">
      <c r="A21" s="422">
        <v>13</v>
      </c>
      <c r="B21" s="373" t="str">
        <f t="shared" ca="1" si="8"/>
        <v/>
      </c>
      <c r="C21" s="373"/>
      <c r="D21" s="373"/>
      <c r="E21" s="373">
        <f t="shared" ca="1" si="9"/>
        <v>0</v>
      </c>
      <c r="F21" s="373">
        <f t="shared" ca="1" si="9"/>
        <v>0</v>
      </c>
      <c r="G21" s="373">
        <f t="shared" ca="1" si="9"/>
        <v>0</v>
      </c>
      <c r="H21" s="373"/>
      <c r="I21" s="987">
        <f t="shared" ca="1" si="10"/>
        <v>0</v>
      </c>
      <c r="J21" s="373"/>
      <c r="K21" s="373">
        <f t="shared" ca="1" si="11"/>
        <v>0</v>
      </c>
      <c r="L21" s="373"/>
      <c r="M21" s="378">
        <f t="shared" ca="1" si="0"/>
        <v>4</v>
      </c>
      <c r="N21" s="373"/>
      <c r="O21" s="373">
        <f t="shared" ca="1" si="2"/>
        <v>4</v>
      </c>
      <c r="P21" s="373" t="str">
        <f t="shared" ca="1" si="1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3"/>
        <v>0</v>
      </c>
      <c r="Z21" s="988">
        <f t="shared" ca="1" si="4"/>
        <v>0</v>
      </c>
      <c r="AA21" s="988">
        <f t="shared" ca="1" si="5"/>
        <v>0</v>
      </c>
      <c r="AB21" s="988"/>
      <c r="AC21" s="378">
        <f t="shared" ca="1" si="6"/>
        <v>0</v>
      </c>
      <c r="AD21" s="988"/>
      <c r="AE21" s="988">
        <f t="shared" ca="1" si="7"/>
        <v>0</v>
      </c>
      <c r="AF21" s="373"/>
      <c r="AG21" s="373"/>
      <c r="AH21" s="373"/>
    </row>
    <row r="22" spans="1:34" s="350" customFormat="1" ht="20" hidden="1" x14ac:dyDescent="0.4">
      <c r="A22" s="422">
        <v>14</v>
      </c>
      <c r="B22" s="373" t="str">
        <f t="shared" ca="1" si="8"/>
        <v/>
      </c>
      <c r="C22" s="373"/>
      <c r="D22" s="373"/>
      <c r="E22" s="373">
        <f t="shared" ca="1" si="9"/>
        <v>0</v>
      </c>
      <c r="F22" s="373">
        <f t="shared" ca="1" si="9"/>
        <v>0</v>
      </c>
      <c r="G22" s="373">
        <f t="shared" ca="1" si="9"/>
        <v>0</v>
      </c>
      <c r="H22" s="373"/>
      <c r="I22" s="987">
        <f t="shared" ca="1" si="10"/>
        <v>0</v>
      </c>
      <c r="J22" s="373"/>
      <c r="K22" s="373">
        <f t="shared" ca="1" si="11"/>
        <v>0</v>
      </c>
      <c r="L22" s="373"/>
      <c r="M22" s="378">
        <f t="shared" ca="1" si="0"/>
        <v>3</v>
      </c>
      <c r="N22" s="373"/>
      <c r="O22" s="373">
        <f t="shared" ca="1" si="2"/>
        <v>3</v>
      </c>
      <c r="P22" s="373" t="str">
        <f t="shared" ca="1" si="1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3"/>
        <v>0</v>
      </c>
      <c r="Z22" s="988">
        <f t="shared" ca="1" si="4"/>
        <v>0</v>
      </c>
      <c r="AA22" s="988">
        <f t="shared" ca="1" si="5"/>
        <v>0</v>
      </c>
      <c r="AB22" s="988"/>
      <c r="AC22" s="378">
        <f t="shared" ca="1" si="6"/>
        <v>0</v>
      </c>
      <c r="AD22" s="988"/>
      <c r="AE22" s="988">
        <f t="shared" ca="1" si="7"/>
        <v>0</v>
      </c>
      <c r="AF22" s="373"/>
      <c r="AG22" s="373"/>
      <c r="AH22" s="373"/>
    </row>
    <row r="23" spans="1:34" s="350" customFormat="1" ht="20" hidden="1" x14ac:dyDescent="0.4">
      <c r="A23" s="422">
        <v>15</v>
      </c>
      <c r="B23" s="373" t="str">
        <f t="shared" ca="1" si="8"/>
        <v/>
      </c>
      <c r="C23" s="373"/>
      <c r="D23" s="373"/>
      <c r="E23" s="373">
        <f t="shared" ca="1" si="9"/>
        <v>0</v>
      </c>
      <c r="F23" s="373">
        <f t="shared" ca="1" si="9"/>
        <v>0</v>
      </c>
      <c r="G23" s="373">
        <f t="shared" ca="1" si="9"/>
        <v>0</v>
      </c>
      <c r="H23" s="373"/>
      <c r="I23" s="987">
        <f t="shared" ca="1" si="10"/>
        <v>0</v>
      </c>
      <c r="J23" s="373"/>
      <c r="K23" s="373">
        <f t="shared" ca="1" si="11"/>
        <v>0</v>
      </c>
      <c r="L23" s="373"/>
      <c r="M23" s="378">
        <f t="shared" ca="1" si="0"/>
        <v>2</v>
      </c>
      <c r="N23" s="373"/>
      <c r="O23" s="373">
        <f t="shared" ca="1" si="2"/>
        <v>2</v>
      </c>
      <c r="P23" s="373" t="str">
        <f t="shared" ca="1" si="1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3"/>
        <v>0</v>
      </c>
      <c r="Z23" s="988">
        <f t="shared" ca="1" si="4"/>
        <v>0</v>
      </c>
      <c r="AA23" s="988">
        <f t="shared" ca="1" si="5"/>
        <v>0</v>
      </c>
      <c r="AB23" s="988"/>
      <c r="AC23" s="378">
        <f t="shared" ca="1" si="6"/>
        <v>0</v>
      </c>
      <c r="AD23" s="988"/>
      <c r="AE23" s="988">
        <f t="shared" ca="1" si="7"/>
        <v>0</v>
      </c>
      <c r="AF23" s="373"/>
      <c r="AG23" s="373"/>
      <c r="AH23" s="373"/>
    </row>
    <row r="24" spans="1:34" s="350" customFormat="1" ht="20" hidden="1" x14ac:dyDescent="0.4">
      <c r="A24" s="422">
        <v>16</v>
      </c>
      <c r="B24" s="373" t="str">
        <f t="shared" ca="1" si="8"/>
        <v/>
      </c>
      <c r="C24" s="373"/>
      <c r="D24" s="373"/>
      <c r="E24" s="373">
        <f t="shared" ca="1" si="9"/>
        <v>0</v>
      </c>
      <c r="F24" s="373">
        <f t="shared" ca="1" si="9"/>
        <v>0</v>
      </c>
      <c r="G24" s="373">
        <f t="shared" ca="1" si="9"/>
        <v>0</v>
      </c>
      <c r="H24" s="373"/>
      <c r="I24" s="987">
        <f t="shared" ca="1" si="10"/>
        <v>0</v>
      </c>
      <c r="J24" s="373"/>
      <c r="K24" s="373">
        <f t="shared" ca="1" si="11"/>
        <v>0</v>
      </c>
      <c r="L24" s="373"/>
      <c r="M24" s="378">
        <f t="shared" ca="1" si="0"/>
        <v>1</v>
      </c>
      <c r="N24" s="373"/>
      <c r="O24" s="373">
        <f t="shared" ca="1" si="2"/>
        <v>1</v>
      </c>
      <c r="P24" s="373" t="str">
        <f t="shared" ca="1" si="1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3"/>
        <v>0</v>
      </c>
      <c r="Z24" s="988">
        <f t="shared" ca="1" si="4"/>
        <v>0</v>
      </c>
      <c r="AA24" s="988">
        <f t="shared" ca="1" si="5"/>
        <v>0</v>
      </c>
      <c r="AB24" s="988"/>
      <c r="AC24" s="378">
        <f t="shared" ca="1" si="6"/>
        <v>0</v>
      </c>
      <c r="AD24" s="988"/>
      <c r="AE24" s="988">
        <f t="shared" ca="1" si="7"/>
        <v>0</v>
      </c>
      <c r="AF24" s="373"/>
      <c r="AG24" s="373"/>
      <c r="AH24" s="373"/>
    </row>
    <row r="25" spans="1:34" ht="20" x14ac:dyDescent="0.4">
      <c r="A25" s="111"/>
      <c r="B25" s="48"/>
      <c r="C25" s="232"/>
      <c r="D25" s="232"/>
      <c r="E25" s="232"/>
      <c r="F25" s="232"/>
      <c r="G25" s="232"/>
      <c r="H25" s="232"/>
      <c r="I25" s="48"/>
      <c r="J25" s="232"/>
      <c r="K25" s="48"/>
      <c r="L25" s="58"/>
      <c r="N25" s="58"/>
      <c r="O25" s="58"/>
    </row>
    <row r="26" spans="1:34" s="31" customFormat="1" ht="25" x14ac:dyDescent="0.5">
      <c r="A26" s="437"/>
      <c r="B26" s="435" t="s">
        <v>32</v>
      </c>
      <c r="C26" s="436"/>
      <c r="D26" s="436"/>
      <c r="E26" s="436"/>
      <c r="F26" s="436"/>
      <c r="G26" s="443">
        <v>4</v>
      </c>
      <c r="H26" s="436"/>
      <c r="I26" s="436" t="s">
        <v>33</v>
      </c>
      <c r="J26" s="436"/>
      <c r="K26" s="436"/>
      <c r="L26" s="436"/>
      <c r="N26" s="46"/>
      <c r="O26" s="46"/>
    </row>
    <row r="27" spans="1:34" ht="12.75" hidden="1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N27" s="64"/>
      <c r="O27" s="64"/>
    </row>
    <row r="28" spans="1:34" ht="17.5" x14ac:dyDescent="0.35">
      <c r="A28" s="48"/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I28" s="946" t="s">
        <v>1</v>
      </c>
      <c r="K28" s="235" t="s">
        <v>61</v>
      </c>
      <c r="L28" s="48"/>
      <c r="O28" s="48"/>
    </row>
    <row r="29" spans="1:34" s="350" customFormat="1" ht="20" x14ac:dyDescent="0.4">
      <c r="A29" s="813">
        <v>1</v>
      </c>
      <c r="B29" s="985" t="s">
        <v>84</v>
      </c>
      <c r="C29" s="813"/>
      <c r="D29" s="813">
        <v>4</v>
      </c>
      <c r="E29" s="813">
        <v>24</v>
      </c>
      <c r="F29" s="813">
        <v>0</v>
      </c>
      <c r="G29" s="813">
        <v>5</v>
      </c>
      <c r="H29" s="376"/>
      <c r="I29" s="993">
        <v>8.4130000000000003</v>
      </c>
      <c r="J29" s="376"/>
      <c r="K29" s="528">
        <v>72</v>
      </c>
      <c r="L29" s="991"/>
      <c r="M29" s="2"/>
      <c r="O29" s="989"/>
    </row>
    <row r="30" spans="1:34" s="350" customFormat="1" ht="20" x14ac:dyDescent="0.4">
      <c r="A30" s="813">
        <v>2</v>
      </c>
      <c r="B30" s="985" t="s">
        <v>88</v>
      </c>
      <c r="C30" s="376"/>
      <c r="D30" s="813">
        <v>4</v>
      </c>
      <c r="E30" s="813">
        <v>20</v>
      </c>
      <c r="F30" s="813">
        <v>1</v>
      </c>
      <c r="G30" s="813">
        <v>8</v>
      </c>
      <c r="H30" s="376"/>
      <c r="I30" s="993">
        <v>5.8789999999999996</v>
      </c>
      <c r="J30" s="376"/>
      <c r="K30" s="528">
        <v>61</v>
      </c>
      <c r="L30" s="991"/>
      <c r="M30" s="2"/>
      <c r="O30" s="989"/>
    </row>
    <row r="31" spans="1:34" s="350" customFormat="1" ht="20" x14ac:dyDescent="0.4">
      <c r="A31" s="813">
        <v>3</v>
      </c>
      <c r="B31" s="985" t="s">
        <v>89</v>
      </c>
      <c r="C31" s="376"/>
      <c r="D31" s="813">
        <v>4</v>
      </c>
      <c r="E31" s="813">
        <v>18</v>
      </c>
      <c r="F31" s="813">
        <v>3</v>
      </c>
      <c r="G31" s="813">
        <v>8</v>
      </c>
      <c r="H31" s="376"/>
      <c r="I31" s="993">
        <v>5.2229999999999999</v>
      </c>
      <c r="J31" s="376"/>
      <c r="K31" s="528">
        <v>57</v>
      </c>
      <c r="L31" s="991"/>
      <c r="M31" s="2"/>
      <c r="O31" s="989"/>
    </row>
    <row r="32" spans="1:34" s="350" customFormat="1" ht="20" x14ac:dyDescent="0.4">
      <c r="A32" s="813">
        <v>4</v>
      </c>
      <c r="B32" s="985" t="s">
        <v>85</v>
      </c>
      <c r="C32" s="376"/>
      <c r="D32" s="813">
        <v>4</v>
      </c>
      <c r="E32" s="813">
        <v>15</v>
      </c>
      <c r="F32" s="813">
        <v>1</v>
      </c>
      <c r="G32" s="813">
        <v>13</v>
      </c>
      <c r="H32" s="376"/>
      <c r="I32" s="993">
        <v>5.9029999999999996</v>
      </c>
      <c r="J32" s="376"/>
      <c r="K32" s="528">
        <v>46</v>
      </c>
      <c r="L32" s="991"/>
      <c r="M32" s="2"/>
      <c r="O32" s="989"/>
    </row>
    <row r="33" spans="1:47" s="350" customFormat="1" ht="20" x14ac:dyDescent="0.4">
      <c r="A33" s="813">
        <v>5</v>
      </c>
      <c r="B33" s="985" t="s">
        <v>76</v>
      </c>
      <c r="C33" s="376"/>
      <c r="D33" s="813">
        <v>4</v>
      </c>
      <c r="E33" s="813">
        <v>14</v>
      </c>
      <c r="F33" s="813">
        <v>0</v>
      </c>
      <c r="G33" s="813">
        <v>15</v>
      </c>
      <c r="H33" s="376"/>
      <c r="I33" s="993">
        <v>3.9660000000000002</v>
      </c>
      <c r="J33" s="376"/>
      <c r="K33" s="528">
        <v>42</v>
      </c>
      <c r="L33" s="991"/>
      <c r="M33" s="2"/>
      <c r="O33" s="989"/>
    </row>
    <row r="34" spans="1:47" s="350" customFormat="1" ht="20" x14ac:dyDescent="0.4">
      <c r="A34" s="813">
        <v>6</v>
      </c>
      <c r="B34" s="985" t="s">
        <v>86</v>
      </c>
      <c r="C34" s="376"/>
      <c r="D34" s="813">
        <v>4</v>
      </c>
      <c r="E34" s="813">
        <v>11</v>
      </c>
      <c r="F34" s="813">
        <v>1</v>
      </c>
      <c r="G34" s="813">
        <v>17</v>
      </c>
      <c r="H34" s="376"/>
      <c r="I34" s="993">
        <v>2.867</v>
      </c>
      <c r="J34" s="376"/>
      <c r="K34" s="528">
        <v>34</v>
      </c>
      <c r="L34" s="991"/>
      <c r="M34" s="2"/>
      <c r="O34" s="989"/>
      <c r="AM34" s="350" t="s">
        <v>82</v>
      </c>
    </row>
    <row r="35" spans="1:47" s="350" customFormat="1" ht="20" x14ac:dyDescent="0.4">
      <c r="A35" s="813">
        <v>7</v>
      </c>
      <c r="B35" s="985" t="s">
        <v>75</v>
      </c>
      <c r="C35" s="376"/>
      <c r="D35" s="813">
        <v>3</v>
      </c>
      <c r="E35" s="813">
        <v>5</v>
      </c>
      <c r="F35" s="813">
        <v>1</v>
      </c>
      <c r="G35" s="813">
        <v>16</v>
      </c>
      <c r="H35" s="376"/>
      <c r="I35" s="993">
        <v>1.9119999999999999</v>
      </c>
      <c r="J35" s="376"/>
      <c r="K35" s="528">
        <v>19</v>
      </c>
      <c r="L35" s="991"/>
      <c r="M35" s="2"/>
      <c r="O35" s="989"/>
      <c r="AM35" s="350" t="s">
        <v>82</v>
      </c>
      <c r="AN35" s="813" t="s">
        <v>82</v>
      </c>
      <c r="AO35" s="813" t="s">
        <v>96</v>
      </c>
      <c r="AP35" s="813" t="s">
        <v>82</v>
      </c>
      <c r="AQ35" s="813" t="s">
        <v>82</v>
      </c>
      <c r="AR35" s="376" t="s">
        <v>82</v>
      </c>
      <c r="AS35" s="993" t="s">
        <v>82</v>
      </c>
      <c r="AT35" s="376"/>
      <c r="AU35" s="528" t="s">
        <v>82</v>
      </c>
    </row>
    <row r="36" spans="1:47" s="350" customFormat="1" ht="20" x14ac:dyDescent="0.4">
      <c r="A36" s="813">
        <v>8</v>
      </c>
      <c r="B36" s="985" t="s">
        <v>77</v>
      </c>
      <c r="C36" s="376"/>
      <c r="D36" s="813">
        <v>4</v>
      </c>
      <c r="E36" s="813">
        <v>5</v>
      </c>
      <c r="F36" s="813">
        <v>1</v>
      </c>
      <c r="G36" s="813">
        <v>23</v>
      </c>
      <c r="H36" s="376"/>
      <c r="I36" s="993">
        <v>2.2650000000000001</v>
      </c>
      <c r="J36" s="376"/>
      <c r="K36" s="528">
        <v>16</v>
      </c>
      <c r="L36" s="991"/>
      <c r="M36" s="2"/>
      <c r="O36" s="989"/>
      <c r="AG36" s="813">
        <v>9</v>
      </c>
      <c r="AH36" s="985" t="s">
        <v>90</v>
      </c>
      <c r="AI36" s="376"/>
    </row>
    <row r="37" spans="1:47" s="350" customFormat="1" ht="19" customHeight="1" x14ac:dyDescent="0.4">
      <c r="A37" s="813">
        <v>9</v>
      </c>
      <c r="B37" s="985" t="s">
        <v>93</v>
      </c>
      <c r="C37" s="813"/>
      <c r="D37" s="813">
        <v>1</v>
      </c>
      <c r="E37" s="813">
        <v>2</v>
      </c>
      <c r="F37" s="813">
        <v>0</v>
      </c>
      <c r="G37" s="813">
        <v>6</v>
      </c>
      <c r="H37" s="376"/>
      <c r="I37" s="993">
        <v>1</v>
      </c>
      <c r="J37" s="376"/>
      <c r="K37" s="528">
        <v>6</v>
      </c>
      <c r="L37" s="991"/>
      <c r="M37" s="2"/>
      <c r="O37" s="989"/>
    </row>
    <row r="38" spans="1:47" s="350" customFormat="1" ht="20" hidden="1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991"/>
      <c r="M38" s="2"/>
      <c r="O38" s="989"/>
    </row>
    <row r="39" spans="1:47" s="350" customFormat="1" ht="20" hidden="1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991"/>
      <c r="M39" s="2"/>
      <c r="O39" s="989"/>
    </row>
    <row r="40" spans="1:47" s="350" customFormat="1" ht="20" hidden="1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991"/>
      <c r="M40" s="2"/>
      <c r="O40" s="989"/>
    </row>
    <row r="41" spans="1:47" s="350" customFormat="1" ht="20" hidden="1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991"/>
      <c r="M41" s="2"/>
      <c r="O41" s="989"/>
    </row>
    <row r="42" spans="1:47" s="350" customFormat="1" ht="20" hidden="1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991"/>
      <c r="M42" s="2"/>
      <c r="O42" s="989"/>
    </row>
    <row r="43" spans="1:47" s="350" customFormat="1" ht="20" hidden="1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991"/>
      <c r="M43" s="2"/>
      <c r="O43" s="989"/>
    </row>
    <row r="44" spans="1:47" s="350" customFormat="1" ht="20" hidden="1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991"/>
      <c r="M44" s="2"/>
      <c r="O44" s="989"/>
    </row>
    <row r="45" spans="1:47" s="350" customFormat="1" ht="20" hidden="1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991"/>
      <c r="M45" s="2"/>
      <c r="N45" s="992"/>
      <c r="O45" s="989"/>
    </row>
    <row r="46" spans="1:47" s="350" customFormat="1" ht="20" hidden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991"/>
      <c r="M46" s="2"/>
      <c r="N46" s="992"/>
      <c r="O46" s="989"/>
    </row>
    <row r="47" spans="1:47" s="350" customFormat="1" ht="20.25" hidden="1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47" s="350" customFormat="1" ht="20.25" hidden="1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hidden="1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hidden="1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ht="19" customHeight="1" x14ac:dyDescent="0.4">
      <c r="A51" s="813">
        <v>10</v>
      </c>
      <c r="B51" s="985" t="s">
        <v>90</v>
      </c>
      <c r="C51" s="985"/>
      <c r="D51" s="813">
        <v>1</v>
      </c>
      <c r="E51" s="813">
        <v>2</v>
      </c>
      <c r="F51" s="813">
        <v>0</v>
      </c>
      <c r="G51" s="813">
        <v>6</v>
      </c>
      <c r="H51" s="376"/>
      <c r="I51" s="993">
        <v>0.64200000000000002</v>
      </c>
      <c r="J51" s="376"/>
      <c r="K51" s="528">
        <v>6</v>
      </c>
      <c r="L51" s="236"/>
      <c r="N51" s="48"/>
      <c r="O51" s="48"/>
    </row>
    <row r="52" spans="1:15" ht="19" customHeight="1" x14ac:dyDescent="0.4">
      <c r="A52" s="48"/>
      <c r="B52" s="48"/>
      <c r="J52" s="376"/>
      <c r="K52" s="528"/>
      <c r="N52" s="53"/>
      <c r="O52" s="53"/>
    </row>
    <row r="53" spans="1:15" ht="22" customHeight="1" x14ac:dyDescent="0.6">
      <c r="A53" s="48"/>
      <c r="B53" s="48"/>
      <c r="C53" s="48"/>
      <c r="D53" s="813"/>
      <c r="E53" s="813"/>
      <c r="F53" s="813"/>
      <c r="G53" s="813" t="str">
        <f>CONCATENATE(mannschaften!I2)</f>
        <v>LPR. Karl Schusterbauer</v>
      </c>
      <c r="H53" s="376"/>
      <c r="I53" s="993"/>
      <c r="J53" s="503"/>
      <c r="K53" s="503"/>
      <c r="N53" s="48"/>
      <c r="O53" s="48"/>
    </row>
    <row r="54" spans="1:15" ht="22" x14ac:dyDescent="0.6">
      <c r="A54" s="48"/>
      <c r="B54" s="48"/>
      <c r="C54" s="48"/>
      <c r="D54" s="48"/>
      <c r="E54" s="48"/>
      <c r="F54" s="48"/>
      <c r="G54" s="813" t="s">
        <v>81</v>
      </c>
      <c r="H54" s="813"/>
      <c r="I54" s="376"/>
      <c r="J54" s="237"/>
      <c r="K54" s="503"/>
      <c r="N54" s="48"/>
      <c r="O54" s="48"/>
    </row>
    <row r="55" spans="1:15" ht="12.75" customHeight="1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N55" s="48"/>
      <c r="O55" s="48"/>
    </row>
  </sheetData>
  <sheetProtection selectLockedCells="1" selectUnlockedCells="1"/>
  <mergeCells count="2">
    <mergeCell ref="I1:K1"/>
    <mergeCell ref="B3:K3"/>
  </mergeCells>
  <pageMargins left="0.82677165354330717" right="0.59055118110236227" top="1.0236220472440944" bottom="0.78740157480314965" header="0.39370078740157483" footer="0.51181102362204722"/>
  <pageSetup paperSize="9" scale="75" firstPageNumber="0" orientation="portrait" r:id="rId1"/>
  <headerFooter alignWithMargins="0">
    <oddHeader>&amp;L&amp;G</oddHeader>
    <oddFooter>&amp;L&amp;G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EBFC-B6A0-461E-9D6D-5442AAB44015}">
  <sheetPr>
    <tabColor rgb="FFC00000"/>
  </sheetPr>
  <dimension ref="A1:DE45"/>
  <sheetViews>
    <sheetView topLeftCell="C1" zoomScale="70" zoomScaleNormal="70" workbookViewId="0">
      <selection activeCell="Z15" sqref="Z15"/>
    </sheetView>
  </sheetViews>
  <sheetFormatPr baseColWidth="10" defaultColWidth="11.453125" defaultRowHeight="12.75" customHeight="1" x14ac:dyDescent="0.25"/>
  <cols>
    <col min="1" max="2" width="5.26953125" style="48" hidden="1" customWidth="1"/>
    <col min="3" max="3" width="7" style="48" customWidth="1"/>
    <col min="4" max="21" width="5.7265625" style="48" customWidth="1"/>
    <col min="22" max="22" width="3.7265625" style="48" customWidth="1"/>
    <col min="23" max="24" width="7.7265625" style="48" customWidth="1"/>
    <col min="25" max="26" width="9.7265625" style="48" customWidth="1"/>
    <col min="27" max="27" width="13.1796875" style="48" customWidth="1"/>
    <col min="28" max="28" width="1.81640625" style="48" customWidth="1"/>
    <col min="29" max="29" width="4.81640625" style="48" customWidth="1"/>
    <col min="30" max="46" width="4.81640625" style="48" hidden="1" customWidth="1"/>
    <col min="47" max="47" width="38.7265625" style="48" customWidth="1"/>
    <col min="48" max="48" width="10" style="48" customWidth="1"/>
    <col min="49" max="49" width="13.1796875" style="48" customWidth="1"/>
    <col min="50" max="50" width="14.54296875" style="48" customWidth="1"/>
    <col min="51" max="51" width="5.81640625" style="48" customWidth="1"/>
    <col min="52" max="53" width="5.453125" style="48" customWidth="1"/>
    <col min="54" max="54" width="4.7265625" style="48" customWidth="1"/>
    <col min="55" max="108" width="5.1796875" style="48" hidden="1" customWidth="1"/>
    <col min="109" max="109" width="11.453125" style="48" hidden="1" customWidth="1"/>
    <col min="110" max="16384" width="11.453125" style="48"/>
  </cols>
  <sheetData>
    <row r="1" spans="1:108" s="47" customFormat="1" ht="34.5" customHeight="1" x14ac:dyDescent="0.7">
      <c r="A1" s="46"/>
      <c r="B1" s="46"/>
      <c r="C1" s="1120" t="s">
        <v>6</v>
      </c>
      <c r="G1" s="47" t="s">
        <v>27</v>
      </c>
    </row>
    <row r="2" spans="1:108" ht="12.75" customHeight="1" x14ac:dyDescent="0.25">
      <c r="C2" s="1120"/>
    </row>
    <row r="3" spans="1:108" ht="26.25" customHeight="1" thickBot="1" x14ac:dyDescent="0.55000000000000004">
      <c r="A3" s="49"/>
      <c r="B3" s="49"/>
      <c r="C3" s="1120"/>
      <c r="D3" s="50" t="s">
        <v>5</v>
      </c>
      <c r="E3" s="51"/>
      <c r="F3" s="50" t="s">
        <v>5</v>
      </c>
      <c r="G3" s="51"/>
      <c r="H3" s="50" t="s">
        <v>5</v>
      </c>
      <c r="I3" s="51"/>
      <c r="J3" s="50" t="s">
        <v>5</v>
      </c>
      <c r="K3" s="51"/>
      <c r="L3" s="50" t="s">
        <v>5</v>
      </c>
      <c r="M3" s="51"/>
      <c r="N3" s="50" t="s">
        <v>5</v>
      </c>
      <c r="O3" s="51"/>
      <c r="P3" s="50" t="s">
        <v>5</v>
      </c>
      <c r="Q3" s="51"/>
      <c r="R3" s="50" t="s">
        <v>5</v>
      </c>
      <c r="S3" s="51"/>
      <c r="T3" s="50" t="s">
        <v>5</v>
      </c>
      <c r="U3" s="51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</row>
    <row r="4" spans="1:108" ht="25.5" customHeight="1" thickTop="1" thickBot="1" x14ac:dyDescent="0.55000000000000004">
      <c r="A4" s="52"/>
      <c r="B4" s="52"/>
      <c r="C4" s="1120"/>
      <c r="D4" s="1121">
        <v>1</v>
      </c>
      <c r="E4" s="1121"/>
      <c r="F4" s="1122">
        <v>2</v>
      </c>
      <c r="G4" s="1122"/>
      <c r="H4" s="1121">
        <v>3</v>
      </c>
      <c r="I4" s="1121"/>
      <c r="J4" s="1122">
        <v>4</v>
      </c>
      <c r="K4" s="1122"/>
      <c r="L4" s="1121">
        <v>5</v>
      </c>
      <c r="M4" s="1121"/>
      <c r="N4" s="1122">
        <v>6</v>
      </c>
      <c r="O4" s="1122"/>
      <c r="P4" s="1121">
        <v>7</v>
      </c>
      <c r="Q4" s="1121"/>
      <c r="R4" s="1122">
        <v>8</v>
      </c>
      <c r="S4" s="1122"/>
      <c r="T4" s="1121">
        <v>9</v>
      </c>
      <c r="U4" s="1121"/>
      <c r="V4" s="31"/>
      <c r="W4" s="1134" t="s">
        <v>0</v>
      </c>
      <c r="X4" s="1134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715" t="s">
        <v>24</v>
      </c>
      <c r="AV4" s="951" t="s">
        <v>58</v>
      </c>
      <c r="AW4" s="716"/>
      <c r="AX4" s="716"/>
      <c r="AY4" s="716"/>
      <c r="AZ4" s="716"/>
      <c r="BA4" s="716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1:108" ht="20.25" customHeight="1" thickTop="1" x14ac:dyDescent="0.4">
      <c r="C5" s="112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V5" s="228" t="s">
        <v>0</v>
      </c>
      <c r="AW5" s="229" t="s">
        <v>1</v>
      </c>
      <c r="AX5" s="229"/>
      <c r="AY5" s="950" t="s">
        <v>54</v>
      </c>
      <c r="AZ5" s="950" t="s">
        <v>55</v>
      </c>
      <c r="BA5" s="950" t="s">
        <v>56</v>
      </c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1:108" ht="27" customHeight="1" x14ac:dyDescent="0.55000000000000004">
      <c r="B6" s="87"/>
      <c r="C6" s="54">
        <v>1</v>
      </c>
      <c r="D6" s="88">
        <v>10</v>
      </c>
      <c r="E6" s="89">
        <v>14</v>
      </c>
      <c r="F6" s="88">
        <v>6</v>
      </c>
      <c r="G6" s="89">
        <v>20</v>
      </c>
      <c r="H6" s="88">
        <v>14</v>
      </c>
      <c r="I6" s="89">
        <v>8</v>
      </c>
      <c r="J6" s="88">
        <v>16</v>
      </c>
      <c r="K6" s="89">
        <v>6</v>
      </c>
      <c r="L6" s="88">
        <v>3</v>
      </c>
      <c r="M6" s="89">
        <v>15</v>
      </c>
      <c r="N6" s="88">
        <v>3</v>
      </c>
      <c r="O6" s="89">
        <v>21</v>
      </c>
      <c r="P6" s="88">
        <v>3</v>
      </c>
      <c r="Q6" s="89">
        <v>21</v>
      </c>
      <c r="R6" s="88">
        <v>18</v>
      </c>
      <c r="S6" s="89">
        <v>6</v>
      </c>
      <c r="T6" s="90"/>
      <c r="U6" s="91"/>
      <c r="V6" s="28"/>
      <c r="W6" s="55">
        <f>SUM(D21,F21,H21,J21,L21,N21,P21,R21,T21)</f>
        <v>9</v>
      </c>
      <c r="X6" s="56">
        <f>SUM(E21,G21,I21,K21,M21,O21,Q21,S21,U21)</f>
        <v>15</v>
      </c>
      <c r="Y6" s="34">
        <f>SUM(D6,F6,H6,J6,L6,N6,P6,R6,T6)</f>
        <v>73</v>
      </c>
      <c r="Z6" s="34">
        <f>SUM(E6,G6,I6,K6,M6,O6,Q6,S6,U6)</f>
        <v>111</v>
      </c>
      <c r="AA6" s="57">
        <f>IF(NOT(Z6=0),Y6/Z6,0)</f>
        <v>0.65765765765765771</v>
      </c>
      <c r="AB6" s="57"/>
      <c r="AC6" s="34">
        <v>1</v>
      </c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2" t="str">
        <f>CONCATENATE(mannschaften!E6)</f>
        <v>PV Brunnenthal</v>
      </c>
      <c r="AV6" s="52">
        <f>W6</f>
        <v>9</v>
      </c>
      <c r="AW6" s="92">
        <f>AA6</f>
        <v>0.65765765765765771</v>
      </c>
      <c r="AX6" s="92"/>
      <c r="AY6" s="717">
        <f>SUM(BC6,BF6,BI6,BL6,BO6,BR6,BU6,BX6,CA6,CD6,CG6,CJ6,CM6,CP6,CS6,CV6,CY6,DB6)</f>
        <v>3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5</v>
      </c>
      <c r="BC6" s="648">
        <f>IF($D21=3,1,0)</f>
        <v>0</v>
      </c>
      <c r="BD6" s="649">
        <f>IF($D21=1,1,0)</f>
        <v>0</v>
      </c>
      <c r="BE6" s="650">
        <f>IF($E21=3,1,0)</f>
        <v>1</v>
      </c>
      <c r="BF6" s="648">
        <f>IF($F21=3,1,0)</f>
        <v>0</v>
      </c>
      <c r="BG6" s="649">
        <f>IF($F21=1,1,0)</f>
        <v>0</v>
      </c>
      <c r="BH6" s="650">
        <f>IF($G21=3,1,0)</f>
        <v>1</v>
      </c>
      <c r="BI6" s="648">
        <f>IF($H21=3,1,0)</f>
        <v>1</v>
      </c>
      <c r="BJ6" s="649">
        <f>IF($H21=1,1,0)</f>
        <v>0</v>
      </c>
      <c r="BK6" s="650">
        <f>IF($I21=3,1,0)</f>
        <v>0</v>
      </c>
      <c r="BL6" s="649">
        <f>IF($J21=3,1,0)</f>
        <v>1</v>
      </c>
      <c r="BM6" s="649">
        <f>IF($J21=1,1,0)</f>
        <v>0</v>
      </c>
      <c r="BN6" s="649">
        <f>IF($K21=3,1,0)</f>
        <v>0</v>
      </c>
      <c r="BO6" s="648">
        <f>IF($L21=3,1,0)</f>
        <v>0</v>
      </c>
      <c r="BP6" s="649">
        <f>IF($L21=1,1,0)</f>
        <v>0</v>
      </c>
      <c r="BQ6" s="650">
        <f>IF($M21=3,1,0)</f>
        <v>1</v>
      </c>
      <c r="BR6" s="649">
        <f>IF($N21=3,1,0)</f>
        <v>0</v>
      </c>
      <c r="BS6" s="649">
        <f>IF($N21=1,1,0)</f>
        <v>0</v>
      </c>
      <c r="BT6" s="649">
        <f>IF($O21=3,1,0)</f>
        <v>1</v>
      </c>
      <c r="BU6" s="648">
        <f>IF($P21=3,1,0)</f>
        <v>0</v>
      </c>
      <c r="BV6" s="649">
        <f>IF($P21=1,1,0)</f>
        <v>0</v>
      </c>
      <c r="BW6" s="650">
        <f>IF($Q21=3,1,0)</f>
        <v>1</v>
      </c>
      <c r="BX6" s="648">
        <f>IF($R21=3,1,0)</f>
        <v>1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 t="shared" ref="CD6:CD14" si="0">IF(Y17=3,1,0)</f>
        <v>0</v>
      </c>
      <c r="CE6" s="649">
        <f t="shared" ref="CE6:CE14" si="1">IF(Y17=1,1,0)</f>
        <v>0</v>
      </c>
      <c r="CF6" s="650">
        <f t="shared" ref="CF6:CF14" si="2">IF(Z17=3,1,0)</f>
        <v>0</v>
      </c>
      <c r="CG6" s="648">
        <f t="shared" ref="CG6:CG14" si="3">IF(AB17=3,1,0)</f>
        <v>0</v>
      </c>
      <c r="CH6" s="649">
        <f t="shared" ref="CH6:CH14" si="4">IF(AB17=1,1,0)</f>
        <v>0</v>
      </c>
      <c r="CI6" s="650">
        <f t="shared" ref="CI6:CI14" si="5">IF(AC17=3,1,0)</f>
        <v>0</v>
      </c>
      <c r="CJ6" s="648">
        <f t="shared" ref="CJ6:CJ14" si="6">IF(AV17=3,1,0)</f>
        <v>0</v>
      </c>
      <c r="CK6" s="649">
        <f t="shared" ref="CK6:CK14" si="7">IF(AV17=1,1,0)</f>
        <v>0</v>
      </c>
      <c r="CL6" s="650">
        <f t="shared" ref="CL6:CL14" si="8">IF(AW17=3,1,0)</f>
        <v>0</v>
      </c>
      <c r="CM6" s="648">
        <f t="shared" ref="CM6:CM14" si="9">IF(BC17=3,1,0)</f>
        <v>0</v>
      </c>
      <c r="CN6" s="649">
        <f t="shared" ref="CN6:CN14" si="10">IF(BC17=1,1,0)</f>
        <v>0</v>
      </c>
      <c r="CO6" s="650">
        <f t="shared" ref="CO6:CO14" si="11">IF(BD17=3,1,0)</f>
        <v>0</v>
      </c>
      <c r="CP6" s="648">
        <f t="shared" ref="CP6:CP14" si="12">IF(BF17=3,1,0)</f>
        <v>0</v>
      </c>
      <c r="CQ6" s="649">
        <f t="shared" ref="CQ6:CQ14" si="13">IF(BF17=1,1,0)</f>
        <v>0</v>
      </c>
      <c r="CR6" s="650">
        <f t="shared" ref="CR6:CR14" si="14">IF(BG17=3,1,0)</f>
        <v>0</v>
      </c>
      <c r="CS6" s="648">
        <f t="shared" ref="CS6:CS14" si="15">IF(BI17=3,1,0)</f>
        <v>0</v>
      </c>
      <c r="CT6" s="649">
        <f t="shared" ref="CT6:CT14" si="16">IF(BI17=1,1,0)</f>
        <v>0</v>
      </c>
      <c r="CU6" s="650">
        <f t="shared" ref="CU6:CU14" si="17">IF(BJ17=3,1,0)</f>
        <v>0</v>
      </c>
      <c r="CV6" s="648">
        <f t="shared" ref="CV6:CV14" si="18">IF(BL17=3,1,0)</f>
        <v>0</v>
      </c>
      <c r="CW6" s="649">
        <f t="shared" ref="CW6:CW14" si="19">IF(BL17=1,1,0)</f>
        <v>0</v>
      </c>
      <c r="CX6" s="650">
        <f t="shared" ref="CX6:CX14" si="20">IF(BM17=3,1,0)</f>
        <v>0</v>
      </c>
      <c r="CY6" s="648">
        <f t="shared" ref="CY6:CY14" si="21">IF(BO17=3,1,0)</f>
        <v>0</v>
      </c>
      <c r="CZ6" s="649">
        <f t="shared" ref="CZ6:CZ14" si="22">IF(BO17=1,1,0)</f>
        <v>0</v>
      </c>
      <c r="DA6" s="650">
        <f t="shared" ref="DA6:DA14" si="23">IF(BP17=3,1,0)</f>
        <v>0</v>
      </c>
      <c r="DB6" s="648">
        <f t="shared" ref="DB6:DB14" si="24">IF(BR17=3,1,0)</f>
        <v>0</v>
      </c>
      <c r="DC6" s="649">
        <f t="shared" ref="DC6:DC14" si="25">IF(BR17=1,1,0)</f>
        <v>0</v>
      </c>
      <c r="DD6" s="650">
        <f t="shared" ref="DD6:DD14" si="26">IF(BS17=3,1,0)</f>
        <v>0</v>
      </c>
    </row>
    <row r="7" spans="1:108" ht="27" customHeight="1" x14ac:dyDescent="0.55000000000000004">
      <c r="B7" s="87"/>
      <c r="C7" s="54">
        <v>2</v>
      </c>
      <c r="D7" s="93">
        <v>9</v>
      </c>
      <c r="E7" s="94">
        <v>11</v>
      </c>
      <c r="F7" s="93">
        <v>9</v>
      </c>
      <c r="G7" s="94">
        <v>11</v>
      </c>
      <c r="H7" s="93">
        <v>6</v>
      </c>
      <c r="I7" s="94">
        <v>14</v>
      </c>
      <c r="J7" s="95">
        <f>SUM(K6)</f>
        <v>6</v>
      </c>
      <c r="K7" s="96">
        <f>SUM(J6)</f>
        <v>16</v>
      </c>
      <c r="L7" s="93">
        <v>11</v>
      </c>
      <c r="M7" s="94">
        <v>15</v>
      </c>
      <c r="N7" s="93">
        <v>3</v>
      </c>
      <c r="O7" s="94">
        <v>23</v>
      </c>
      <c r="P7" s="93">
        <v>8</v>
      </c>
      <c r="Q7" s="94">
        <v>16</v>
      </c>
      <c r="R7" s="97"/>
      <c r="S7" s="98"/>
      <c r="T7" s="93">
        <v>15</v>
      </c>
      <c r="U7" s="94">
        <v>13</v>
      </c>
      <c r="V7" s="28"/>
      <c r="W7" s="55">
        <f t="shared" ref="W7:X14" si="27">SUM(D22,F22,H22,J22,L22,N22,P22,R22,T22)</f>
        <v>3</v>
      </c>
      <c r="X7" s="56">
        <f t="shared" si="27"/>
        <v>21</v>
      </c>
      <c r="Y7" s="34">
        <f t="shared" ref="Y7:Z14" si="28">SUM(D7,F7,H7,J7,L7,N7,P7,R7,T7)</f>
        <v>67</v>
      </c>
      <c r="Z7" s="34">
        <f t="shared" si="28"/>
        <v>119</v>
      </c>
      <c r="AA7" s="57">
        <f t="shared" ref="AA7:AA14" si="29">IF(NOT(Z7=0),Y7/Z7,0)</f>
        <v>0.56302521008403361</v>
      </c>
      <c r="AB7" s="57"/>
      <c r="AC7" s="34">
        <v>2</v>
      </c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2" t="str">
        <f>CONCATENATE(mannschaften!E7)</f>
        <v>Union Lambrechten PWV</v>
      </c>
      <c r="AV7" s="52">
        <f t="shared" ref="AV7:AV14" si="30">W7</f>
        <v>3</v>
      </c>
      <c r="AW7" s="92">
        <f>SUM(Quote02)</f>
        <v>0.56302521008403361</v>
      </c>
      <c r="AX7" s="92"/>
      <c r="AY7" s="717">
        <f t="shared" ref="AY7:BA14" si="31">SUM(BC7,BF7,BI7,BL7,BO7,BR7,BU7,BX7,CA7,CD7,CG7,CJ7,CM7,CP7,CS7,CV7,CY7,DB7)</f>
        <v>1</v>
      </c>
      <c r="AZ7" s="717">
        <f t="shared" si="31"/>
        <v>0</v>
      </c>
      <c r="BA7" s="717">
        <f t="shared" si="31"/>
        <v>7</v>
      </c>
      <c r="BC7" s="651">
        <f t="shared" ref="BC7:BC14" si="32">IF(D22=3,1,0)</f>
        <v>0</v>
      </c>
      <c r="BD7" s="86">
        <f t="shared" ref="BD7:BD14" si="33">IF(D22=1,1,0)</f>
        <v>0</v>
      </c>
      <c r="BE7" s="652">
        <f t="shared" ref="BE7:BF14" si="34">IF(E22=3,1,0)</f>
        <v>1</v>
      </c>
      <c r="BF7" s="651">
        <f t="shared" si="34"/>
        <v>0</v>
      </c>
      <c r="BG7" s="86">
        <f t="shared" ref="BG7:BG14" si="35">IF(F22=1,1,0)</f>
        <v>0</v>
      </c>
      <c r="BH7" s="652">
        <f t="shared" ref="BH7:BI14" si="36">IF(G22=3,1,0)</f>
        <v>1</v>
      </c>
      <c r="BI7" s="651">
        <f t="shared" si="36"/>
        <v>0</v>
      </c>
      <c r="BJ7" s="86">
        <f t="shared" ref="BJ7:BJ14" si="37">IF(H22=1,1,0)</f>
        <v>0</v>
      </c>
      <c r="BK7" s="652">
        <f t="shared" ref="BK7:BL14" si="38">IF(I22=3,1,0)</f>
        <v>1</v>
      </c>
      <c r="BL7" s="86">
        <f t="shared" si="38"/>
        <v>0</v>
      </c>
      <c r="BM7" s="86">
        <f t="shared" ref="BM7:BM14" si="39">IF(J22=1,1,0)</f>
        <v>0</v>
      </c>
      <c r="BN7" s="86">
        <f t="shared" ref="BN7:BO14" si="40">IF(K22=3,1,0)</f>
        <v>1</v>
      </c>
      <c r="BO7" s="651">
        <f t="shared" si="40"/>
        <v>0</v>
      </c>
      <c r="BP7" s="86">
        <f t="shared" ref="BP7:BP14" si="41">IF(L22=1,1,0)</f>
        <v>0</v>
      </c>
      <c r="BQ7" s="652">
        <f t="shared" ref="BQ7:BR14" si="42">IF(M22=3,1,0)</f>
        <v>1</v>
      </c>
      <c r="BR7" s="86">
        <f t="shared" si="42"/>
        <v>0</v>
      </c>
      <c r="BS7" s="86">
        <f>IF(N21=1,1,0)</f>
        <v>0</v>
      </c>
      <c r="BT7" s="86">
        <f t="shared" ref="BT7:BU14" si="43">IF(O22=3,1,0)</f>
        <v>1</v>
      </c>
      <c r="BU7" s="651">
        <f t="shared" si="43"/>
        <v>0</v>
      </c>
      <c r="BV7" s="86">
        <f t="shared" ref="BV7:BV14" si="44">IF(P22=1,1,0)</f>
        <v>0</v>
      </c>
      <c r="BW7" s="652">
        <f t="shared" ref="BW7:BX14" si="45">IF(Q22=3,1,0)</f>
        <v>1</v>
      </c>
      <c r="BX7" s="651">
        <f t="shared" si="45"/>
        <v>0</v>
      </c>
      <c r="BY7" s="86">
        <f t="shared" ref="BY7:BY14" si="46">IF(R22=1,1,0)</f>
        <v>0</v>
      </c>
      <c r="BZ7" s="652">
        <f t="shared" ref="BZ7:CA14" si="47">IF(S22=3,1,0)</f>
        <v>0</v>
      </c>
      <c r="CA7" s="651">
        <f t="shared" si="47"/>
        <v>1</v>
      </c>
      <c r="CB7" s="86">
        <f t="shared" ref="CB7:CB14" si="48">IF(T22=1,1,0)</f>
        <v>0</v>
      </c>
      <c r="CC7" s="652">
        <f t="shared" ref="CC7:CC14" si="49">IF(U22=3,1,0)</f>
        <v>0</v>
      </c>
      <c r="CD7" s="651">
        <f>IF(Y18=3,1,0)</f>
        <v>0</v>
      </c>
      <c r="CE7" s="86">
        <f>IF(Y18=1,1,0)</f>
        <v>0</v>
      </c>
      <c r="CF7" s="652">
        <f>IF(Z18=3,1,0)</f>
        <v>0</v>
      </c>
      <c r="CG7" s="651">
        <f t="shared" si="3"/>
        <v>0</v>
      </c>
      <c r="CH7" s="86">
        <f t="shared" si="4"/>
        <v>0</v>
      </c>
      <c r="CI7" s="652">
        <f t="shared" si="5"/>
        <v>0</v>
      </c>
      <c r="CJ7" s="651">
        <f t="shared" si="6"/>
        <v>0</v>
      </c>
      <c r="CK7" s="86">
        <f t="shared" si="7"/>
        <v>0</v>
      </c>
      <c r="CL7" s="652">
        <f t="shared" si="8"/>
        <v>0</v>
      </c>
      <c r="CM7" s="651">
        <f t="shared" si="9"/>
        <v>0</v>
      </c>
      <c r="CN7" s="86">
        <f t="shared" si="10"/>
        <v>0</v>
      </c>
      <c r="CO7" s="652">
        <f t="shared" si="11"/>
        <v>0</v>
      </c>
      <c r="CP7" s="651">
        <f t="shared" si="12"/>
        <v>0</v>
      </c>
      <c r="CQ7" s="86">
        <f t="shared" si="13"/>
        <v>0</v>
      </c>
      <c r="CR7" s="652">
        <f t="shared" si="14"/>
        <v>0</v>
      </c>
      <c r="CS7" s="651">
        <f t="shared" si="15"/>
        <v>0</v>
      </c>
      <c r="CT7" s="86">
        <f t="shared" si="16"/>
        <v>0</v>
      </c>
      <c r="CU7" s="652">
        <f t="shared" si="17"/>
        <v>0</v>
      </c>
      <c r="CV7" s="651">
        <f t="shared" si="18"/>
        <v>0</v>
      </c>
      <c r="CW7" s="86">
        <f t="shared" si="19"/>
        <v>0</v>
      </c>
      <c r="CX7" s="652">
        <f t="shared" si="20"/>
        <v>0</v>
      </c>
      <c r="CY7" s="651">
        <f t="shared" si="21"/>
        <v>0</v>
      </c>
      <c r="CZ7" s="86">
        <f t="shared" si="22"/>
        <v>0</v>
      </c>
      <c r="DA7" s="652">
        <f t="shared" si="23"/>
        <v>0</v>
      </c>
      <c r="DB7" s="651">
        <f t="shared" si="24"/>
        <v>0</v>
      </c>
      <c r="DC7" s="86">
        <f t="shared" si="25"/>
        <v>0</v>
      </c>
      <c r="DD7" s="652">
        <f t="shared" si="26"/>
        <v>0</v>
      </c>
    </row>
    <row r="8" spans="1:108" ht="27" customHeight="1" x14ac:dyDescent="0.6">
      <c r="A8" s="58"/>
      <c r="B8" s="99"/>
      <c r="C8" s="54">
        <v>3</v>
      </c>
      <c r="D8" s="93">
        <v>19</v>
      </c>
      <c r="E8" s="94">
        <v>5</v>
      </c>
      <c r="F8" s="93">
        <v>8</v>
      </c>
      <c r="G8" s="94">
        <v>20</v>
      </c>
      <c r="H8" s="95">
        <f>SUM(I7)</f>
        <v>14</v>
      </c>
      <c r="I8" s="96">
        <f>SUM(H7)</f>
        <v>6</v>
      </c>
      <c r="J8" s="93">
        <v>15</v>
      </c>
      <c r="K8" s="94">
        <v>9</v>
      </c>
      <c r="L8" s="93">
        <v>6</v>
      </c>
      <c r="M8" s="94">
        <v>14</v>
      </c>
      <c r="N8" s="93">
        <v>6</v>
      </c>
      <c r="O8" s="94">
        <v>12</v>
      </c>
      <c r="P8" s="97"/>
      <c r="Q8" s="98"/>
      <c r="R8" s="95">
        <f>SUM(S6)</f>
        <v>6</v>
      </c>
      <c r="S8" s="96">
        <f>SUM(R6)</f>
        <v>18</v>
      </c>
      <c r="T8" s="93">
        <v>0</v>
      </c>
      <c r="U8" s="94">
        <v>32</v>
      </c>
      <c r="V8" s="28"/>
      <c r="W8" s="55">
        <f t="shared" si="27"/>
        <v>9</v>
      </c>
      <c r="X8" s="56">
        <f t="shared" si="27"/>
        <v>15</v>
      </c>
      <c r="Y8" s="34">
        <f t="shared" si="28"/>
        <v>74</v>
      </c>
      <c r="Z8" s="34">
        <f t="shared" si="28"/>
        <v>116</v>
      </c>
      <c r="AA8" s="57">
        <f t="shared" si="29"/>
        <v>0.63793103448275867</v>
      </c>
      <c r="AB8" s="57"/>
      <c r="AC8" s="34">
        <v>3</v>
      </c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2" t="str">
        <f>CONCATENATE(mannschaften!E8)</f>
        <v>Union PWV Diersbach 1</v>
      </c>
      <c r="AV8" s="52">
        <f t="shared" si="30"/>
        <v>9</v>
      </c>
      <c r="AW8" s="92">
        <f>SUM(Quote03)</f>
        <v>0.63793103448275867</v>
      </c>
      <c r="AX8" s="92"/>
      <c r="AY8" s="717">
        <f t="shared" si="31"/>
        <v>3</v>
      </c>
      <c r="AZ8" s="717">
        <f t="shared" si="31"/>
        <v>0</v>
      </c>
      <c r="BA8" s="717">
        <f t="shared" si="31"/>
        <v>5</v>
      </c>
      <c r="BC8" s="651">
        <f t="shared" si="32"/>
        <v>1</v>
      </c>
      <c r="BD8" s="86">
        <f t="shared" si="33"/>
        <v>0</v>
      </c>
      <c r="BE8" s="652">
        <f t="shared" si="34"/>
        <v>0</v>
      </c>
      <c r="BF8" s="651">
        <f t="shared" si="34"/>
        <v>0</v>
      </c>
      <c r="BG8" s="86">
        <f t="shared" si="35"/>
        <v>0</v>
      </c>
      <c r="BH8" s="652">
        <f t="shared" si="36"/>
        <v>1</v>
      </c>
      <c r="BI8" s="651">
        <f t="shared" si="36"/>
        <v>1</v>
      </c>
      <c r="BJ8" s="86">
        <f t="shared" si="37"/>
        <v>0</v>
      </c>
      <c r="BK8" s="652">
        <f t="shared" si="38"/>
        <v>0</v>
      </c>
      <c r="BL8" s="86">
        <f t="shared" si="38"/>
        <v>1</v>
      </c>
      <c r="BM8" s="86">
        <f t="shared" si="39"/>
        <v>0</v>
      </c>
      <c r="BN8" s="86">
        <f t="shared" si="40"/>
        <v>0</v>
      </c>
      <c r="BO8" s="651">
        <f t="shared" si="40"/>
        <v>0</v>
      </c>
      <c r="BP8" s="86">
        <f t="shared" si="41"/>
        <v>0</v>
      </c>
      <c r="BQ8" s="652">
        <f t="shared" si="42"/>
        <v>1</v>
      </c>
      <c r="BR8" s="86">
        <f t="shared" si="42"/>
        <v>0</v>
      </c>
      <c r="BS8" s="86">
        <f t="shared" ref="BS8:BS14" si="50">IF(N23=1,1,0)</f>
        <v>0</v>
      </c>
      <c r="BT8" s="86">
        <f t="shared" si="43"/>
        <v>1</v>
      </c>
      <c r="BU8" s="651">
        <f t="shared" si="43"/>
        <v>0</v>
      </c>
      <c r="BV8" s="86">
        <f t="shared" si="44"/>
        <v>0</v>
      </c>
      <c r="BW8" s="652">
        <f t="shared" si="45"/>
        <v>0</v>
      </c>
      <c r="BX8" s="651">
        <f t="shared" si="45"/>
        <v>0</v>
      </c>
      <c r="BY8" s="86">
        <f t="shared" si="46"/>
        <v>0</v>
      </c>
      <c r="BZ8" s="652">
        <f t="shared" si="47"/>
        <v>1</v>
      </c>
      <c r="CA8" s="651">
        <f t="shared" si="47"/>
        <v>0</v>
      </c>
      <c r="CB8" s="86">
        <f t="shared" si="48"/>
        <v>0</v>
      </c>
      <c r="CC8" s="652">
        <f t="shared" si="49"/>
        <v>1</v>
      </c>
      <c r="CD8" s="651">
        <f t="shared" si="0"/>
        <v>0</v>
      </c>
      <c r="CE8" s="86">
        <f t="shared" si="1"/>
        <v>0</v>
      </c>
      <c r="CF8" s="652">
        <f t="shared" si="2"/>
        <v>0</v>
      </c>
      <c r="CG8" s="651">
        <f t="shared" si="3"/>
        <v>0</v>
      </c>
      <c r="CH8" s="86">
        <f t="shared" si="4"/>
        <v>0</v>
      </c>
      <c r="CI8" s="652">
        <f t="shared" si="5"/>
        <v>0</v>
      </c>
      <c r="CJ8" s="651">
        <f t="shared" si="6"/>
        <v>0</v>
      </c>
      <c r="CK8" s="86">
        <f t="shared" si="7"/>
        <v>0</v>
      </c>
      <c r="CL8" s="652">
        <f t="shared" si="8"/>
        <v>0</v>
      </c>
      <c r="CM8" s="651">
        <f t="shared" si="9"/>
        <v>0</v>
      </c>
      <c r="CN8" s="86">
        <f t="shared" si="10"/>
        <v>0</v>
      </c>
      <c r="CO8" s="652">
        <f t="shared" si="11"/>
        <v>0</v>
      </c>
      <c r="CP8" s="651">
        <f t="shared" si="12"/>
        <v>0</v>
      </c>
      <c r="CQ8" s="86">
        <f t="shared" si="13"/>
        <v>0</v>
      </c>
      <c r="CR8" s="652">
        <f t="shared" si="14"/>
        <v>0</v>
      </c>
      <c r="CS8" s="651">
        <f t="shared" si="15"/>
        <v>0</v>
      </c>
      <c r="CT8" s="86">
        <f t="shared" si="16"/>
        <v>0</v>
      </c>
      <c r="CU8" s="652">
        <f t="shared" si="17"/>
        <v>0</v>
      </c>
      <c r="CV8" s="651">
        <f t="shared" si="18"/>
        <v>0</v>
      </c>
      <c r="CW8" s="86">
        <f t="shared" si="19"/>
        <v>0</v>
      </c>
      <c r="CX8" s="652">
        <f t="shared" si="20"/>
        <v>0</v>
      </c>
      <c r="CY8" s="651">
        <f t="shared" si="21"/>
        <v>0</v>
      </c>
      <c r="CZ8" s="86">
        <f t="shared" si="22"/>
        <v>0</v>
      </c>
      <c r="DA8" s="652">
        <f t="shared" si="23"/>
        <v>0</v>
      </c>
      <c r="DB8" s="651">
        <f t="shared" si="24"/>
        <v>0</v>
      </c>
      <c r="DC8" s="86">
        <f t="shared" si="25"/>
        <v>0</v>
      </c>
      <c r="DD8" s="652">
        <f t="shared" si="26"/>
        <v>0</v>
      </c>
    </row>
    <row r="9" spans="1:108" ht="27" customHeight="1" x14ac:dyDescent="0.6">
      <c r="A9" s="58"/>
      <c r="B9" s="99"/>
      <c r="C9" s="54">
        <v>4</v>
      </c>
      <c r="D9" s="93">
        <v>0</v>
      </c>
      <c r="E9" s="94">
        <v>22</v>
      </c>
      <c r="F9" s="95">
        <f>SUM(G8)</f>
        <v>20</v>
      </c>
      <c r="G9" s="96">
        <f>SUM(F8)</f>
        <v>8</v>
      </c>
      <c r="H9" s="95">
        <f>SUM(I6)</f>
        <v>8</v>
      </c>
      <c r="I9" s="96">
        <f>SUM(H6)</f>
        <v>14</v>
      </c>
      <c r="J9" s="93">
        <v>11</v>
      </c>
      <c r="K9" s="94">
        <v>9</v>
      </c>
      <c r="L9" s="93">
        <v>14</v>
      </c>
      <c r="M9" s="94">
        <v>10</v>
      </c>
      <c r="N9" s="97"/>
      <c r="O9" s="98"/>
      <c r="P9" s="95">
        <f>SUM(Q7)</f>
        <v>16</v>
      </c>
      <c r="Q9" s="96">
        <f>SUM(P7)</f>
        <v>8</v>
      </c>
      <c r="R9" s="93">
        <v>13</v>
      </c>
      <c r="S9" s="94">
        <v>13</v>
      </c>
      <c r="T9" s="93">
        <v>11</v>
      </c>
      <c r="U9" s="94">
        <v>9</v>
      </c>
      <c r="V9" s="28"/>
      <c r="W9" s="55">
        <f t="shared" si="27"/>
        <v>16</v>
      </c>
      <c r="X9" s="56">
        <f t="shared" si="27"/>
        <v>7</v>
      </c>
      <c r="Y9" s="34">
        <f t="shared" si="28"/>
        <v>93</v>
      </c>
      <c r="Z9" s="34">
        <f t="shared" si="28"/>
        <v>93</v>
      </c>
      <c r="AA9" s="57">
        <f t="shared" si="29"/>
        <v>1</v>
      </c>
      <c r="AB9" s="57"/>
      <c r="AC9" s="34">
        <v>4</v>
      </c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2" t="str">
        <f>CONCATENATE(mannschaften!E9)</f>
        <v>ASVö TSV PW St.Marienkirchen</v>
      </c>
      <c r="AV9" s="52">
        <f t="shared" si="30"/>
        <v>16</v>
      </c>
      <c r="AW9" s="92">
        <f>SUM(Quote04)</f>
        <v>1</v>
      </c>
      <c r="AX9" s="92"/>
      <c r="AY9" s="717">
        <f t="shared" si="31"/>
        <v>5</v>
      </c>
      <c r="AZ9" s="717">
        <f t="shared" si="31"/>
        <v>1</v>
      </c>
      <c r="BA9" s="717">
        <f t="shared" si="31"/>
        <v>2</v>
      </c>
      <c r="BC9" s="651">
        <f t="shared" si="32"/>
        <v>0</v>
      </c>
      <c r="BD9" s="86">
        <f t="shared" si="33"/>
        <v>0</v>
      </c>
      <c r="BE9" s="652">
        <f t="shared" si="34"/>
        <v>1</v>
      </c>
      <c r="BF9" s="651">
        <f t="shared" si="34"/>
        <v>1</v>
      </c>
      <c r="BG9" s="86">
        <f t="shared" si="35"/>
        <v>0</v>
      </c>
      <c r="BH9" s="652">
        <f t="shared" si="36"/>
        <v>0</v>
      </c>
      <c r="BI9" s="651">
        <f t="shared" si="36"/>
        <v>0</v>
      </c>
      <c r="BJ9" s="86">
        <f t="shared" si="37"/>
        <v>0</v>
      </c>
      <c r="BK9" s="652">
        <f t="shared" si="38"/>
        <v>1</v>
      </c>
      <c r="BL9" s="86">
        <f t="shared" si="38"/>
        <v>1</v>
      </c>
      <c r="BM9" s="86">
        <f t="shared" si="39"/>
        <v>0</v>
      </c>
      <c r="BN9" s="86">
        <f t="shared" si="40"/>
        <v>0</v>
      </c>
      <c r="BO9" s="651">
        <f t="shared" si="40"/>
        <v>1</v>
      </c>
      <c r="BP9" s="86">
        <f t="shared" si="41"/>
        <v>0</v>
      </c>
      <c r="BQ9" s="652">
        <f t="shared" si="42"/>
        <v>0</v>
      </c>
      <c r="BR9" s="86">
        <f t="shared" si="42"/>
        <v>0</v>
      </c>
      <c r="BS9" s="86">
        <f t="shared" si="50"/>
        <v>0</v>
      </c>
      <c r="BT9" s="86">
        <f t="shared" si="43"/>
        <v>0</v>
      </c>
      <c r="BU9" s="651">
        <f t="shared" si="43"/>
        <v>1</v>
      </c>
      <c r="BV9" s="86">
        <f t="shared" si="44"/>
        <v>0</v>
      </c>
      <c r="BW9" s="652">
        <f t="shared" si="45"/>
        <v>0</v>
      </c>
      <c r="BX9" s="651">
        <f t="shared" si="45"/>
        <v>0</v>
      </c>
      <c r="BY9" s="86">
        <f t="shared" si="46"/>
        <v>1</v>
      </c>
      <c r="BZ9" s="652">
        <f t="shared" si="47"/>
        <v>0</v>
      </c>
      <c r="CA9" s="651">
        <f t="shared" si="47"/>
        <v>1</v>
      </c>
      <c r="CB9" s="86">
        <f t="shared" si="48"/>
        <v>0</v>
      </c>
      <c r="CC9" s="652">
        <f t="shared" si="49"/>
        <v>0</v>
      </c>
      <c r="CD9" s="651">
        <f t="shared" si="0"/>
        <v>0</v>
      </c>
      <c r="CE9" s="86">
        <f t="shared" si="1"/>
        <v>0</v>
      </c>
      <c r="CF9" s="652">
        <f t="shared" si="2"/>
        <v>0</v>
      </c>
      <c r="CG9" s="651">
        <f t="shared" si="3"/>
        <v>0</v>
      </c>
      <c r="CH9" s="86">
        <f t="shared" si="4"/>
        <v>0</v>
      </c>
      <c r="CI9" s="652">
        <f t="shared" si="5"/>
        <v>0</v>
      </c>
      <c r="CJ9" s="651">
        <f t="shared" si="6"/>
        <v>0</v>
      </c>
      <c r="CK9" s="86">
        <f t="shared" si="7"/>
        <v>0</v>
      </c>
      <c r="CL9" s="652">
        <f t="shared" si="8"/>
        <v>0</v>
      </c>
      <c r="CM9" s="651">
        <f t="shared" si="9"/>
        <v>0</v>
      </c>
      <c r="CN9" s="86">
        <f t="shared" si="10"/>
        <v>0</v>
      </c>
      <c r="CO9" s="652">
        <f t="shared" si="11"/>
        <v>0</v>
      </c>
      <c r="CP9" s="651">
        <f t="shared" si="12"/>
        <v>0</v>
      </c>
      <c r="CQ9" s="86">
        <f t="shared" si="13"/>
        <v>0</v>
      </c>
      <c r="CR9" s="652">
        <f t="shared" si="14"/>
        <v>0</v>
      </c>
      <c r="CS9" s="651">
        <f t="shared" si="15"/>
        <v>0</v>
      </c>
      <c r="CT9" s="86">
        <f t="shared" si="16"/>
        <v>0</v>
      </c>
      <c r="CU9" s="652">
        <f t="shared" si="17"/>
        <v>0</v>
      </c>
      <c r="CV9" s="651">
        <f t="shared" si="18"/>
        <v>0</v>
      </c>
      <c r="CW9" s="86">
        <f t="shared" si="19"/>
        <v>0</v>
      </c>
      <c r="CX9" s="652">
        <f t="shared" si="20"/>
        <v>0</v>
      </c>
      <c r="CY9" s="651">
        <f t="shared" si="21"/>
        <v>0</v>
      </c>
      <c r="CZ9" s="86">
        <f t="shared" si="22"/>
        <v>0</v>
      </c>
      <c r="DA9" s="652">
        <f t="shared" si="23"/>
        <v>0</v>
      </c>
      <c r="DB9" s="651">
        <f t="shared" si="24"/>
        <v>0</v>
      </c>
      <c r="DC9" s="86">
        <f t="shared" si="25"/>
        <v>0</v>
      </c>
      <c r="DD9" s="652">
        <f t="shared" si="26"/>
        <v>0</v>
      </c>
    </row>
    <row r="10" spans="1:108" ht="27" customHeight="1" x14ac:dyDescent="0.6">
      <c r="A10" s="58"/>
      <c r="B10" s="99"/>
      <c r="C10" s="54">
        <v>5</v>
      </c>
      <c r="D10" s="95">
        <f>SUM(E9)</f>
        <v>22</v>
      </c>
      <c r="E10" s="96">
        <f>SUM(D9)</f>
        <v>0</v>
      </c>
      <c r="F10" s="95">
        <f>SUM(G7)</f>
        <v>11</v>
      </c>
      <c r="G10" s="96">
        <f>SUM(F7)</f>
        <v>9</v>
      </c>
      <c r="H10" s="93">
        <v>19</v>
      </c>
      <c r="I10" s="94">
        <v>5</v>
      </c>
      <c r="J10" s="93">
        <v>12</v>
      </c>
      <c r="K10" s="94">
        <v>10</v>
      </c>
      <c r="L10" s="97"/>
      <c r="M10" s="98"/>
      <c r="N10" s="95">
        <f>SUM(O8)</f>
        <v>12</v>
      </c>
      <c r="O10" s="96">
        <f>SUM(N8)</f>
        <v>6</v>
      </c>
      <c r="P10" s="95">
        <f>SUM(Q6)</f>
        <v>21</v>
      </c>
      <c r="Q10" s="96">
        <f>SUM(P6)</f>
        <v>3</v>
      </c>
      <c r="R10" s="93">
        <v>20</v>
      </c>
      <c r="S10" s="94">
        <v>0</v>
      </c>
      <c r="T10" s="93">
        <v>12</v>
      </c>
      <c r="U10" s="94">
        <v>10</v>
      </c>
      <c r="V10" s="28"/>
      <c r="W10" s="55">
        <f t="shared" si="27"/>
        <v>24</v>
      </c>
      <c r="X10" s="56">
        <f t="shared" si="27"/>
        <v>0</v>
      </c>
      <c r="Y10" s="34">
        <f t="shared" si="28"/>
        <v>129</v>
      </c>
      <c r="Z10" s="34">
        <f t="shared" si="28"/>
        <v>43</v>
      </c>
      <c r="AA10" s="57">
        <f t="shared" si="29"/>
        <v>3</v>
      </c>
      <c r="AB10" s="57"/>
      <c r="AC10" s="34">
        <v>5</v>
      </c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2" t="str">
        <f>CONCATENATE(mannschaften!E10)</f>
        <v>ASVÖ PV Taufkirchen 1</v>
      </c>
      <c r="AV10" s="52">
        <f t="shared" si="30"/>
        <v>24</v>
      </c>
      <c r="AW10" s="92">
        <f>SUM(Quote05)</f>
        <v>3</v>
      </c>
      <c r="AX10" s="92"/>
      <c r="AY10" s="717">
        <f t="shared" si="31"/>
        <v>8</v>
      </c>
      <c r="AZ10" s="717">
        <f t="shared" si="31"/>
        <v>0</v>
      </c>
      <c r="BA10" s="717">
        <f t="shared" si="31"/>
        <v>0</v>
      </c>
      <c r="BC10" s="651">
        <f t="shared" si="32"/>
        <v>1</v>
      </c>
      <c r="BD10" s="86">
        <f t="shared" si="33"/>
        <v>0</v>
      </c>
      <c r="BE10" s="652">
        <f t="shared" si="34"/>
        <v>0</v>
      </c>
      <c r="BF10" s="651">
        <f t="shared" si="34"/>
        <v>1</v>
      </c>
      <c r="BG10" s="86">
        <f t="shared" si="35"/>
        <v>0</v>
      </c>
      <c r="BH10" s="652">
        <f t="shared" si="36"/>
        <v>0</v>
      </c>
      <c r="BI10" s="651">
        <f t="shared" si="36"/>
        <v>1</v>
      </c>
      <c r="BJ10" s="86">
        <f t="shared" si="37"/>
        <v>0</v>
      </c>
      <c r="BK10" s="652">
        <f t="shared" si="38"/>
        <v>0</v>
      </c>
      <c r="BL10" s="86">
        <f t="shared" si="38"/>
        <v>1</v>
      </c>
      <c r="BM10" s="86">
        <f t="shared" si="39"/>
        <v>0</v>
      </c>
      <c r="BN10" s="86">
        <f t="shared" si="40"/>
        <v>0</v>
      </c>
      <c r="BO10" s="651">
        <f t="shared" si="40"/>
        <v>0</v>
      </c>
      <c r="BP10" s="86">
        <f t="shared" si="41"/>
        <v>0</v>
      </c>
      <c r="BQ10" s="652">
        <f t="shared" si="42"/>
        <v>0</v>
      </c>
      <c r="BR10" s="86">
        <f t="shared" si="42"/>
        <v>1</v>
      </c>
      <c r="BS10" s="86">
        <f t="shared" si="50"/>
        <v>0</v>
      </c>
      <c r="BT10" s="86">
        <f t="shared" si="43"/>
        <v>0</v>
      </c>
      <c r="BU10" s="651">
        <f t="shared" si="43"/>
        <v>1</v>
      </c>
      <c r="BV10" s="86">
        <f t="shared" si="44"/>
        <v>0</v>
      </c>
      <c r="BW10" s="652">
        <f t="shared" si="45"/>
        <v>0</v>
      </c>
      <c r="BX10" s="651">
        <f t="shared" si="45"/>
        <v>1</v>
      </c>
      <c r="BY10" s="86">
        <f t="shared" si="46"/>
        <v>0</v>
      </c>
      <c r="BZ10" s="652">
        <f t="shared" si="47"/>
        <v>0</v>
      </c>
      <c r="CA10" s="651">
        <f t="shared" si="47"/>
        <v>1</v>
      </c>
      <c r="CB10" s="86">
        <f t="shared" si="48"/>
        <v>0</v>
      </c>
      <c r="CC10" s="652">
        <f t="shared" si="49"/>
        <v>0</v>
      </c>
      <c r="CD10" s="651">
        <f t="shared" si="0"/>
        <v>0</v>
      </c>
      <c r="CE10" s="86">
        <f t="shared" si="1"/>
        <v>0</v>
      </c>
      <c r="CF10" s="652">
        <f t="shared" si="2"/>
        <v>0</v>
      </c>
      <c r="CG10" s="651">
        <f t="shared" si="3"/>
        <v>0</v>
      </c>
      <c r="CH10" s="86">
        <f t="shared" si="4"/>
        <v>0</v>
      </c>
      <c r="CI10" s="652">
        <f t="shared" si="5"/>
        <v>0</v>
      </c>
      <c r="CJ10" s="651">
        <f t="shared" si="6"/>
        <v>0</v>
      </c>
      <c r="CK10" s="86">
        <f t="shared" si="7"/>
        <v>0</v>
      </c>
      <c r="CL10" s="652">
        <f t="shared" si="8"/>
        <v>0</v>
      </c>
      <c r="CM10" s="651">
        <f t="shared" si="9"/>
        <v>0</v>
      </c>
      <c r="CN10" s="86">
        <f t="shared" si="10"/>
        <v>0</v>
      </c>
      <c r="CO10" s="652">
        <f t="shared" si="11"/>
        <v>0</v>
      </c>
      <c r="CP10" s="651">
        <f t="shared" si="12"/>
        <v>0</v>
      </c>
      <c r="CQ10" s="86">
        <f t="shared" si="13"/>
        <v>0</v>
      </c>
      <c r="CR10" s="652">
        <f t="shared" si="14"/>
        <v>0</v>
      </c>
      <c r="CS10" s="651">
        <f t="shared" si="15"/>
        <v>0</v>
      </c>
      <c r="CT10" s="86">
        <f t="shared" si="16"/>
        <v>0</v>
      </c>
      <c r="CU10" s="652">
        <f t="shared" si="17"/>
        <v>0</v>
      </c>
      <c r="CV10" s="651">
        <f t="shared" si="18"/>
        <v>0</v>
      </c>
      <c r="CW10" s="86">
        <f t="shared" si="19"/>
        <v>0</v>
      </c>
      <c r="CX10" s="652">
        <f t="shared" si="20"/>
        <v>0</v>
      </c>
      <c r="CY10" s="651">
        <f t="shared" si="21"/>
        <v>0</v>
      </c>
      <c r="CZ10" s="86">
        <f t="shared" si="22"/>
        <v>0</v>
      </c>
      <c r="DA10" s="652">
        <f t="shared" si="23"/>
        <v>0</v>
      </c>
      <c r="DB10" s="651">
        <f t="shared" si="24"/>
        <v>0</v>
      </c>
      <c r="DC10" s="86">
        <f t="shared" si="25"/>
        <v>0</v>
      </c>
      <c r="DD10" s="652">
        <f t="shared" si="26"/>
        <v>0</v>
      </c>
    </row>
    <row r="11" spans="1:108" ht="27" customHeight="1" x14ac:dyDescent="0.6">
      <c r="A11" s="58"/>
      <c r="B11" s="99"/>
      <c r="C11" s="54">
        <v>6</v>
      </c>
      <c r="D11" s="95">
        <f>SUM(E8)</f>
        <v>5</v>
      </c>
      <c r="E11" s="96">
        <f>SUM(D8)</f>
        <v>19</v>
      </c>
      <c r="F11" s="95">
        <f>SUM(G6)</f>
        <v>20</v>
      </c>
      <c r="G11" s="96">
        <f>SUM(F6)</f>
        <v>6</v>
      </c>
      <c r="H11" s="93">
        <v>15</v>
      </c>
      <c r="I11" s="94">
        <v>11</v>
      </c>
      <c r="J11" s="97"/>
      <c r="K11" s="98"/>
      <c r="L11" s="95">
        <f>SUM(M9)</f>
        <v>10</v>
      </c>
      <c r="M11" s="96">
        <f>SUM(L9)</f>
        <v>14</v>
      </c>
      <c r="N11" s="95">
        <f>SUM(O7)</f>
        <v>23</v>
      </c>
      <c r="O11" s="96">
        <f>SUM(N7)</f>
        <v>3</v>
      </c>
      <c r="P11" s="93">
        <v>21</v>
      </c>
      <c r="Q11" s="94">
        <v>3</v>
      </c>
      <c r="R11" s="93">
        <v>23</v>
      </c>
      <c r="S11" s="94">
        <v>3</v>
      </c>
      <c r="T11" s="95">
        <f>SUM(U10)</f>
        <v>10</v>
      </c>
      <c r="U11" s="96">
        <f>SUM(T10)</f>
        <v>12</v>
      </c>
      <c r="V11" s="28"/>
      <c r="W11" s="55">
        <f t="shared" si="27"/>
        <v>15</v>
      </c>
      <c r="X11" s="56">
        <f t="shared" si="27"/>
        <v>9</v>
      </c>
      <c r="Y11" s="34">
        <f t="shared" si="28"/>
        <v>127</v>
      </c>
      <c r="Z11" s="34">
        <f t="shared" si="28"/>
        <v>71</v>
      </c>
      <c r="AA11" s="57">
        <f t="shared" si="29"/>
        <v>1.7887323943661972</v>
      </c>
      <c r="AB11" s="57"/>
      <c r="AC11" s="34">
        <v>6</v>
      </c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2" t="str">
        <f>CONCATENATE(mannschaften!E11)</f>
        <v>Union PWV Diersbach 2</v>
      </c>
      <c r="AV11" s="52">
        <f t="shared" si="30"/>
        <v>15</v>
      </c>
      <c r="AW11" s="92">
        <f>SUM(Quote06)</f>
        <v>1.7887323943661972</v>
      </c>
      <c r="AX11" s="92"/>
      <c r="AY11" s="717">
        <f t="shared" si="31"/>
        <v>5</v>
      </c>
      <c r="AZ11" s="717">
        <f t="shared" si="31"/>
        <v>0</v>
      </c>
      <c r="BA11" s="717">
        <f t="shared" si="31"/>
        <v>3</v>
      </c>
      <c r="BC11" s="651">
        <f t="shared" si="32"/>
        <v>0</v>
      </c>
      <c r="BD11" s="86">
        <f t="shared" si="33"/>
        <v>0</v>
      </c>
      <c r="BE11" s="652">
        <f t="shared" si="34"/>
        <v>1</v>
      </c>
      <c r="BF11" s="651">
        <f t="shared" si="34"/>
        <v>1</v>
      </c>
      <c r="BG11" s="86">
        <f t="shared" si="35"/>
        <v>0</v>
      </c>
      <c r="BH11" s="652">
        <f t="shared" si="36"/>
        <v>0</v>
      </c>
      <c r="BI11" s="651">
        <f t="shared" si="36"/>
        <v>1</v>
      </c>
      <c r="BJ11" s="86">
        <f t="shared" si="37"/>
        <v>0</v>
      </c>
      <c r="BK11" s="652">
        <f t="shared" si="38"/>
        <v>0</v>
      </c>
      <c r="BL11" s="86">
        <f t="shared" si="38"/>
        <v>0</v>
      </c>
      <c r="BM11" s="86">
        <f t="shared" si="39"/>
        <v>0</v>
      </c>
      <c r="BN11" s="86">
        <f t="shared" si="40"/>
        <v>0</v>
      </c>
      <c r="BO11" s="651">
        <f t="shared" si="40"/>
        <v>0</v>
      </c>
      <c r="BP11" s="86">
        <f t="shared" si="41"/>
        <v>0</v>
      </c>
      <c r="BQ11" s="652">
        <f t="shared" si="42"/>
        <v>1</v>
      </c>
      <c r="BR11" s="86">
        <f t="shared" si="42"/>
        <v>1</v>
      </c>
      <c r="BS11" s="86">
        <f t="shared" si="50"/>
        <v>0</v>
      </c>
      <c r="BT11" s="86">
        <f t="shared" si="43"/>
        <v>0</v>
      </c>
      <c r="BU11" s="651">
        <f t="shared" si="43"/>
        <v>1</v>
      </c>
      <c r="BV11" s="86">
        <f t="shared" si="44"/>
        <v>0</v>
      </c>
      <c r="BW11" s="652">
        <f t="shared" si="45"/>
        <v>0</v>
      </c>
      <c r="BX11" s="651">
        <f t="shared" si="45"/>
        <v>1</v>
      </c>
      <c r="BY11" s="86">
        <f t="shared" si="46"/>
        <v>0</v>
      </c>
      <c r="BZ11" s="652">
        <f t="shared" si="47"/>
        <v>0</v>
      </c>
      <c r="CA11" s="651">
        <f t="shared" si="47"/>
        <v>0</v>
      </c>
      <c r="CB11" s="86">
        <f t="shared" si="48"/>
        <v>0</v>
      </c>
      <c r="CC11" s="652">
        <f t="shared" si="49"/>
        <v>1</v>
      </c>
      <c r="CD11" s="651">
        <f t="shared" si="0"/>
        <v>0</v>
      </c>
      <c r="CE11" s="86">
        <f t="shared" si="1"/>
        <v>0</v>
      </c>
      <c r="CF11" s="652">
        <f t="shared" si="2"/>
        <v>0</v>
      </c>
      <c r="CG11" s="651">
        <f t="shared" si="3"/>
        <v>0</v>
      </c>
      <c r="CH11" s="86">
        <f t="shared" si="4"/>
        <v>0</v>
      </c>
      <c r="CI11" s="652">
        <f t="shared" si="5"/>
        <v>0</v>
      </c>
      <c r="CJ11" s="651">
        <f t="shared" si="6"/>
        <v>0</v>
      </c>
      <c r="CK11" s="86">
        <f t="shared" si="7"/>
        <v>0</v>
      </c>
      <c r="CL11" s="652">
        <f t="shared" si="8"/>
        <v>0</v>
      </c>
      <c r="CM11" s="651">
        <f t="shared" si="9"/>
        <v>0</v>
      </c>
      <c r="CN11" s="86">
        <f t="shared" si="10"/>
        <v>0</v>
      </c>
      <c r="CO11" s="652">
        <f t="shared" si="11"/>
        <v>0</v>
      </c>
      <c r="CP11" s="651">
        <f t="shared" si="12"/>
        <v>0</v>
      </c>
      <c r="CQ11" s="86">
        <f t="shared" si="13"/>
        <v>0</v>
      </c>
      <c r="CR11" s="652">
        <f t="shared" si="14"/>
        <v>0</v>
      </c>
      <c r="CS11" s="651">
        <f t="shared" si="15"/>
        <v>0</v>
      </c>
      <c r="CT11" s="86">
        <f t="shared" si="16"/>
        <v>0</v>
      </c>
      <c r="CU11" s="652">
        <f t="shared" si="17"/>
        <v>0</v>
      </c>
      <c r="CV11" s="651">
        <f t="shared" si="18"/>
        <v>0</v>
      </c>
      <c r="CW11" s="86">
        <f t="shared" si="19"/>
        <v>0</v>
      </c>
      <c r="CX11" s="652">
        <f t="shared" si="20"/>
        <v>0</v>
      </c>
      <c r="CY11" s="651">
        <f t="shared" si="21"/>
        <v>0</v>
      </c>
      <c r="CZ11" s="86">
        <f t="shared" si="22"/>
        <v>0</v>
      </c>
      <c r="DA11" s="652">
        <f t="shared" si="23"/>
        <v>0</v>
      </c>
      <c r="DB11" s="651">
        <f t="shared" si="24"/>
        <v>0</v>
      </c>
      <c r="DC11" s="86">
        <f t="shared" si="25"/>
        <v>0</v>
      </c>
      <c r="DD11" s="652">
        <f t="shared" si="26"/>
        <v>0</v>
      </c>
    </row>
    <row r="12" spans="1:108" ht="27" customHeight="1" x14ac:dyDescent="0.6">
      <c r="A12" s="58"/>
      <c r="B12" s="99"/>
      <c r="C12" s="54">
        <v>7</v>
      </c>
      <c r="D12" s="95">
        <f>SUM(E7)</f>
        <v>11</v>
      </c>
      <c r="E12" s="96">
        <f>SUM(D7)</f>
        <v>9</v>
      </c>
      <c r="F12" s="93">
        <v>16</v>
      </c>
      <c r="G12" s="94">
        <v>6</v>
      </c>
      <c r="H12" s="97"/>
      <c r="I12" s="98"/>
      <c r="J12" s="95">
        <f>SUM(K10)</f>
        <v>10</v>
      </c>
      <c r="K12" s="96">
        <f>SUM(J10)</f>
        <v>12</v>
      </c>
      <c r="L12" s="95">
        <f>SUM(M8)</f>
        <v>14</v>
      </c>
      <c r="M12" s="96">
        <f>SUM(L8)</f>
        <v>6</v>
      </c>
      <c r="N12" s="95">
        <f>SUM(O6)</f>
        <v>21</v>
      </c>
      <c r="O12" s="96">
        <f>SUM(N6)</f>
        <v>3</v>
      </c>
      <c r="P12" s="93">
        <v>6</v>
      </c>
      <c r="Q12" s="94">
        <v>18</v>
      </c>
      <c r="R12" s="95">
        <f>SUM(S11)</f>
        <v>3</v>
      </c>
      <c r="S12" s="96">
        <f>SUM(R11)</f>
        <v>23</v>
      </c>
      <c r="T12" s="95">
        <f>SUM(U9)</f>
        <v>9</v>
      </c>
      <c r="U12" s="96">
        <f>SUM(T9)</f>
        <v>11</v>
      </c>
      <c r="V12" s="28"/>
      <c r="W12" s="55">
        <f t="shared" si="27"/>
        <v>12</v>
      </c>
      <c r="X12" s="56">
        <f t="shared" si="27"/>
        <v>12</v>
      </c>
      <c r="Y12" s="34">
        <f t="shared" si="28"/>
        <v>90</v>
      </c>
      <c r="Z12" s="34">
        <f t="shared" si="28"/>
        <v>88</v>
      </c>
      <c r="AA12" s="57">
        <f t="shared" si="29"/>
        <v>1.0227272727272727</v>
      </c>
      <c r="AB12" s="57"/>
      <c r="AC12" s="34">
        <v>7</v>
      </c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2" t="str">
        <f>CONCATENATE(mannschaften!E12)</f>
        <v>PV Hub</v>
      </c>
      <c r="AV12" s="52">
        <f t="shared" si="30"/>
        <v>12</v>
      </c>
      <c r="AW12" s="92">
        <f>SUM(Quote07)</f>
        <v>1.0227272727272727</v>
      </c>
      <c r="AX12" s="92"/>
      <c r="AY12" s="717">
        <f t="shared" si="31"/>
        <v>4</v>
      </c>
      <c r="AZ12" s="717">
        <f t="shared" si="31"/>
        <v>0</v>
      </c>
      <c r="BA12" s="717">
        <f t="shared" si="31"/>
        <v>4</v>
      </c>
      <c r="BC12" s="651">
        <f t="shared" si="32"/>
        <v>1</v>
      </c>
      <c r="BD12" s="86">
        <f t="shared" si="33"/>
        <v>0</v>
      </c>
      <c r="BE12" s="652">
        <f t="shared" si="34"/>
        <v>0</v>
      </c>
      <c r="BF12" s="651">
        <f t="shared" si="34"/>
        <v>1</v>
      </c>
      <c r="BG12" s="86">
        <f t="shared" si="35"/>
        <v>0</v>
      </c>
      <c r="BH12" s="652">
        <f t="shared" si="36"/>
        <v>0</v>
      </c>
      <c r="BI12" s="651">
        <f t="shared" si="36"/>
        <v>0</v>
      </c>
      <c r="BJ12" s="86">
        <f t="shared" si="37"/>
        <v>0</v>
      </c>
      <c r="BK12" s="652">
        <f t="shared" si="38"/>
        <v>0</v>
      </c>
      <c r="BL12" s="86">
        <f t="shared" si="38"/>
        <v>0</v>
      </c>
      <c r="BM12" s="86">
        <f t="shared" si="39"/>
        <v>0</v>
      </c>
      <c r="BN12" s="86">
        <f t="shared" si="40"/>
        <v>1</v>
      </c>
      <c r="BO12" s="651">
        <f t="shared" si="40"/>
        <v>1</v>
      </c>
      <c r="BP12" s="86">
        <f t="shared" si="41"/>
        <v>0</v>
      </c>
      <c r="BQ12" s="652">
        <f t="shared" si="42"/>
        <v>0</v>
      </c>
      <c r="BR12" s="86">
        <f t="shared" si="42"/>
        <v>1</v>
      </c>
      <c r="BS12" s="86">
        <f t="shared" si="50"/>
        <v>0</v>
      </c>
      <c r="BT12" s="86">
        <f t="shared" si="43"/>
        <v>0</v>
      </c>
      <c r="BU12" s="651">
        <f t="shared" si="43"/>
        <v>0</v>
      </c>
      <c r="BV12" s="86">
        <f t="shared" si="44"/>
        <v>0</v>
      </c>
      <c r="BW12" s="652">
        <f t="shared" si="45"/>
        <v>1</v>
      </c>
      <c r="BX12" s="651">
        <f t="shared" si="45"/>
        <v>0</v>
      </c>
      <c r="BY12" s="86">
        <f t="shared" si="46"/>
        <v>0</v>
      </c>
      <c r="BZ12" s="652">
        <f t="shared" si="47"/>
        <v>1</v>
      </c>
      <c r="CA12" s="651">
        <f t="shared" si="47"/>
        <v>0</v>
      </c>
      <c r="CB12" s="86">
        <f t="shared" si="48"/>
        <v>0</v>
      </c>
      <c r="CC12" s="652">
        <f t="shared" si="49"/>
        <v>1</v>
      </c>
      <c r="CD12" s="651">
        <f t="shared" si="0"/>
        <v>0</v>
      </c>
      <c r="CE12" s="86">
        <f t="shared" si="1"/>
        <v>0</v>
      </c>
      <c r="CF12" s="652">
        <f t="shared" si="2"/>
        <v>0</v>
      </c>
      <c r="CG12" s="651">
        <f t="shared" si="3"/>
        <v>0</v>
      </c>
      <c r="CH12" s="86">
        <f t="shared" si="4"/>
        <v>0</v>
      </c>
      <c r="CI12" s="652">
        <f t="shared" si="5"/>
        <v>0</v>
      </c>
      <c r="CJ12" s="651">
        <f t="shared" si="6"/>
        <v>0</v>
      </c>
      <c r="CK12" s="86">
        <f t="shared" si="7"/>
        <v>0</v>
      </c>
      <c r="CL12" s="652">
        <f t="shared" si="8"/>
        <v>0</v>
      </c>
      <c r="CM12" s="651">
        <f t="shared" si="9"/>
        <v>0</v>
      </c>
      <c r="CN12" s="86">
        <f t="shared" si="10"/>
        <v>0</v>
      </c>
      <c r="CO12" s="652">
        <f t="shared" si="11"/>
        <v>0</v>
      </c>
      <c r="CP12" s="651">
        <f t="shared" si="12"/>
        <v>0</v>
      </c>
      <c r="CQ12" s="86">
        <f t="shared" si="13"/>
        <v>0</v>
      </c>
      <c r="CR12" s="652">
        <f t="shared" si="14"/>
        <v>0</v>
      </c>
      <c r="CS12" s="651">
        <f t="shared" si="15"/>
        <v>0</v>
      </c>
      <c r="CT12" s="86">
        <f t="shared" si="16"/>
        <v>0</v>
      </c>
      <c r="CU12" s="652">
        <f t="shared" si="17"/>
        <v>0</v>
      </c>
      <c r="CV12" s="651">
        <f t="shared" si="18"/>
        <v>0</v>
      </c>
      <c r="CW12" s="86">
        <f t="shared" si="19"/>
        <v>0</v>
      </c>
      <c r="CX12" s="652">
        <f t="shared" si="20"/>
        <v>0</v>
      </c>
      <c r="CY12" s="651">
        <f t="shared" si="21"/>
        <v>0</v>
      </c>
      <c r="CZ12" s="86">
        <f t="shared" si="22"/>
        <v>0</v>
      </c>
      <c r="DA12" s="652">
        <f t="shared" si="23"/>
        <v>0</v>
      </c>
      <c r="DB12" s="651">
        <f t="shared" si="24"/>
        <v>0</v>
      </c>
      <c r="DC12" s="86">
        <f t="shared" si="25"/>
        <v>0</v>
      </c>
      <c r="DD12" s="652">
        <f t="shared" si="26"/>
        <v>0</v>
      </c>
    </row>
    <row r="13" spans="1:108" ht="27" customHeight="1" x14ac:dyDescent="0.6">
      <c r="A13" s="58"/>
      <c r="B13" s="99"/>
      <c r="C13" s="54">
        <v>8</v>
      </c>
      <c r="D13" s="95">
        <f>SUM(E6)</f>
        <v>14</v>
      </c>
      <c r="E13" s="96">
        <f>SUM(D6)</f>
        <v>10</v>
      </c>
      <c r="F13" s="97"/>
      <c r="G13" s="98"/>
      <c r="H13" s="95">
        <f>SUM(I11)</f>
        <v>11</v>
      </c>
      <c r="I13" s="96">
        <f>SUM(H11)</f>
        <v>15</v>
      </c>
      <c r="J13" s="95">
        <f>SUM(K9)</f>
        <v>9</v>
      </c>
      <c r="K13" s="96">
        <f>SUM(J9)</f>
        <v>11</v>
      </c>
      <c r="L13" s="95">
        <f>SUM(M7)</f>
        <v>15</v>
      </c>
      <c r="M13" s="96">
        <f>SUM(L7)</f>
        <v>11</v>
      </c>
      <c r="N13" s="93">
        <v>13</v>
      </c>
      <c r="O13" s="94">
        <v>13</v>
      </c>
      <c r="P13" s="95">
        <f>SUM(Q12)</f>
        <v>18</v>
      </c>
      <c r="Q13" s="96">
        <f>SUM(P12)</f>
        <v>6</v>
      </c>
      <c r="R13" s="95">
        <f>SUM(S10)</f>
        <v>0</v>
      </c>
      <c r="S13" s="96">
        <f>SUM(R10)</f>
        <v>20</v>
      </c>
      <c r="T13" s="95">
        <f>SUM(U8)</f>
        <v>32</v>
      </c>
      <c r="U13" s="96">
        <f>SUM(T8)</f>
        <v>0</v>
      </c>
      <c r="V13" s="28"/>
      <c r="W13" s="55">
        <f t="shared" si="27"/>
        <v>13</v>
      </c>
      <c r="X13" s="56">
        <f t="shared" si="27"/>
        <v>10</v>
      </c>
      <c r="Y13" s="34">
        <f t="shared" si="28"/>
        <v>112</v>
      </c>
      <c r="Z13" s="34">
        <f t="shared" si="28"/>
        <v>86</v>
      </c>
      <c r="AA13" s="57">
        <f t="shared" si="29"/>
        <v>1.3023255813953489</v>
      </c>
      <c r="AB13" s="57"/>
      <c r="AC13" s="34">
        <v>8</v>
      </c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2" t="str">
        <f>CONCATENATE(mannschaften!E13)</f>
        <v>Union PWV Ort/Osternach</v>
      </c>
      <c r="AV13" s="52">
        <f t="shared" si="30"/>
        <v>13</v>
      </c>
      <c r="AW13" s="92">
        <f>SUM(Quote08)</f>
        <v>1.3023255813953489</v>
      </c>
      <c r="AX13" s="92"/>
      <c r="AY13" s="717">
        <f t="shared" si="31"/>
        <v>4</v>
      </c>
      <c r="AZ13" s="717">
        <f t="shared" si="31"/>
        <v>1</v>
      </c>
      <c r="BA13" s="717">
        <f t="shared" si="31"/>
        <v>3</v>
      </c>
      <c r="BC13" s="651">
        <f t="shared" si="32"/>
        <v>1</v>
      </c>
      <c r="BD13" s="86">
        <f t="shared" si="33"/>
        <v>0</v>
      </c>
      <c r="BE13" s="652">
        <f t="shared" si="34"/>
        <v>0</v>
      </c>
      <c r="BF13" s="651">
        <f t="shared" si="34"/>
        <v>0</v>
      </c>
      <c r="BG13" s="86">
        <f t="shared" si="35"/>
        <v>0</v>
      </c>
      <c r="BH13" s="652">
        <f t="shared" si="36"/>
        <v>0</v>
      </c>
      <c r="BI13" s="651">
        <f t="shared" si="36"/>
        <v>0</v>
      </c>
      <c r="BJ13" s="86">
        <f t="shared" si="37"/>
        <v>0</v>
      </c>
      <c r="BK13" s="652">
        <f t="shared" si="38"/>
        <v>1</v>
      </c>
      <c r="BL13" s="86">
        <f t="shared" si="38"/>
        <v>0</v>
      </c>
      <c r="BM13" s="86">
        <f t="shared" si="39"/>
        <v>0</v>
      </c>
      <c r="BN13" s="86">
        <f t="shared" si="40"/>
        <v>1</v>
      </c>
      <c r="BO13" s="651">
        <f t="shared" si="40"/>
        <v>1</v>
      </c>
      <c r="BP13" s="86">
        <f t="shared" si="41"/>
        <v>0</v>
      </c>
      <c r="BQ13" s="652">
        <f t="shared" si="42"/>
        <v>0</v>
      </c>
      <c r="BR13" s="86">
        <f t="shared" si="42"/>
        <v>0</v>
      </c>
      <c r="BS13" s="86">
        <f t="shared" si="50"/>
        <v>1</v>
      </c>
      <c r="BT13" s="86">
        <f t="shared" si="43"/>
        <v>0</v>
      </c>
      <c r="BU13" s="651">
        <f t="shared" si="43"/>
        <v>1</v>
      </c>
      <c r="BV13" s="86">
        <f t="shared" si="44"/>
        <v>0</v>
      </c>
      <c r="BW13" s="652">
        <f t="shared" si="45"/>
        <v>0</v>
      </c>
      <c r="BX13" s="651">
        <f t="shared" si="45"/>
        <v>0</v>
      </c>
      <c r="BY13" s="86">
        <f t="shared" si="46"/>
        <v>0</v>
      </c>
      <c r="BZ13" s="652">
        <f t="shared" si="47"/>
        <v>1</v>
      </c>
      <c r="CA13" s="651">
        <f t="shared" si="47"/>
        <v>1</v>
      </c>
      <c r="CB13" s="86">
        <f t="shared" si="48"/>
        <v>0</v>
      </c>
      <c r="CC13" s="652">
        <f t="shared" si="49"/>
        <v>0</v>
      </c>
      <c r="CD13" s="651">
        <f t="shared" si="0"/>
        <v>0</v>
      </c>
      <c r="CE13" s="86">
        <f t="shared" si="1"/>
        <v>0</v>
      </c>
      <c r="CF13" s="652">
        <f t="shared" si="2"/>
        <v>0</v>
      </c>
      <c r="CG13" s="651">
        <f t="shared" si="3"/>
        <v>0</v>
      </c>
      <c r="CH13" s="86">
        <f t="shared" si="4"/>
        <v>0</v>
      </c>
      <c r="CI13" s="652">
        <f t="shared" si="5"/>
        <v>0</v>
      </c>
      <c r="CJ13" s="651">
        <f t="shared" si="6"/>
        <v>0</v>
      </c>
      <c r="CK13" s="86">
        <f t="shared" si="7"/>
        <v>0</v>
      </c>
      <c r="CL13" s="652">
        <f t="shared" si="8"/>
        <v>0</v>
      </c>
      <c r="CM13" s="651">
        <f t="shared" si="9"/>
        <v>0</v>
      </c>
      <c r="CN13" s="86">
        <f t="shared" si="10"/>
        <v>0</v>
      </c>
      <c r="CO13" s="652">
        <f t="shared" si="11"/>
        <v>0</v>
      </c>
      <c r="CP13" s="651">
        <f t="shared" si="12"/>
        <v>0</v>
      </c>
      <c r="CQ13" s="86">
        <f t="shared" si="13"/>
        <v>0</v>
      </c>
      <c r="CR13" s="652">
        <f t="shared" si="14"/>
        <v>0</v>
      </c>
      <c r="CS13" s="651">
        <f t="shared" si="15"/>
        <v>0</v>
      </c>
      <c r="CT13" s="86">
        <f t="shared" si="16"/>
        <v>0</v>
      </c>
      <c r="CU13" s="652">
        <f t="shared" si="17"/>
        <v>0</v>
      </c>
      <c r="CV13" s="651">
        <f t="shared" si="18"/>
        <v>0</v>
      </c>
      <c r="CW13" s="86">
        <f t="shared" si="19"/>
        <v>0</v>
      </c>
      <c r="CX13" s="652">
        <f t="shared" si="20"/>
        <v>0</v>
      </c>
      <c r="CY13" s="651">
        <f t="shared" si="21"/>
        <v>0</v>
      </c>
      <c r="CZ13" s="86">
        <f t="shared" si="22"/>
        <v>0</v>
      </c>
      <c r="DA13" s="652">
        <f t="shared" si="23"/>
        <v>0</v>
      </c>
      <c r="DB13" s="651">
        <f t="shared" si="24"/>
        <v>0</v>
      </c>
      <c r="DC13" s="86">
        <f t="shared" si="25"/>
        <v>0</v>
      </c>
      <c r="DD13" s="652">
        <f t="shared" si="26"/>
        <v>0</v>
      </c>
    </row>
    <row r="14" spans="1:108" ht="27" customHeight="1" x14ac:dyDescent="0.6">
      <c r="A14" s="58"/>
      <c r="B14" s="99"/>
      <c r="C14" s="54">
        <v>9</v>
      </c>
      <c r="D14" s="100"/>
      <c r="E14" s="101"/>
      <c r="F14" s="102">
        <f>SUM(G12)</f>
        <v>6</v>
      </c>
      <c r="G14" s="103">
        <f>SUM(F12)</f>
        <v>16</v>
      </c>
      <c r="H14" s="102">
        <f>SUM(I10)</f>
        <v>5</v>
      </c>
      <c r="I14" s="103">
        <f>SUM(H10)</f>
        <v>19</v>
      </c>
      <c r="J14" s="102">
        <f>SUM(K8)</f>
        <v>9</v>
      </c>
      <c r="K14" s="103">
        <f>SUM(J8)</f>
        <v>15</v>
      </c>
      <c r="L14" s="102">
        <f>SUM(M6)</f>
        <v>15</v>
      </c>
      <c r="M14" s="103">
        <f>SUM(L6)</f>
        <v>3</v>
      </c>
      <c r="N14" s="102">
        <f>SUM(O13)</f>
        <v>13</v>
      </c>
      <c r="O14" s="103">
        <f>SUM(N13)</f>
        <v>13</v>
      </c>
      <c r="P14" s="102">
        <f>SUM(Q11)</f>
        <v>3</v>
      </c>
      <c r="Q14" s="103">
        <f>SUM(P11)</f>
        <v>21</v>
      </c>
      <c r="R14" s="102">
        <f>SUM(S9)</f>
        <v>13</v>
      </c>
      <c r="S14" s="103">
        <f>SUM(R9)</f>
        <v>13</v>
      </c>
      <c r="T14" s="102">
        <f>SUM(U7)</f>
        <v>13</v>
      </c>
      <c r="U14" s="103">
        <f>SUM(T7)</f>
        <v>15</v>
      </c>
      <c r="V14" s="28"/>
      <c r="W14" s="55">
        <f t="shared" si="27"/>
        <v>5</v>
      </c>
      <c r="X14" s="56">
        <f t="shared" si="27"/>
        <v>17</v>
      </c>
      <c r="Y14" s="34">
        <f t="shared" si="28"/>
        <v>77</v>
      </c>
      <c r="Z14" s="34">
        <f>SUM(E14,G14,I14,K14,M14,O14,Q14,S14,U14)</f>
        <v>115</v>
      </c>
      <c r="AA14" s="57">
        <f t="shared" si="29"/>
        <v>0.66956521739130437</v>
      </c>
      <c r="AB14" s="57"/>
      <c r="AC14" s="34">
        <v>9</v>
      </c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2" t="str">
        <f>CONCATENATE(mannschaften!E14)</f>
        <v xml:space="preserve"> </v>
      </c>
      <c r="AV14" s="52">
        <f t="shared" si="30"/>
        <v>5</v>
      </c>
      <c r="AW14" s="92">
        <f>SUM(Quote09)</f>
        <v>0.66956521739130437</v>
      </c>
      <c r="AX14" s="92"/>
      <c r="AY14" s="717">
        <f t="shared" si="31"/>
        <v>1</v>
      </c>
      <c r="AZ14" s="717">
        <f t="shared" si="31"/>
        <v>2</v>
      </c>
      <c r="BA14" s="717">
        <f t="shared" si="31"/>
        <v>5</v>
      </c>
      <c r="BC14" s="651">
        <f t="shared" si="32"/>
        <v>0</v>
      </c>
      <c r="BD14" s="86">
        <f t="shared" si="33"/>
        <v>0</v>
      </c>
      <c r="BE14" s="652">
        <f t="shared" si="34"/>
        <v>0</v>
      </c>
      <c r="BF14" s="651">
        <f t="shared" si="34"/>
        <v>0</v>
      </c>
      <c r="BG14" s="86">
        <f t="shared" si="35"/>
        <v>0</v>
      </c>
      <c r="BH14" s="652">
        <f t="shared" si="36"/>
        <v>1</v>
      </c>
      <c r="BI14" s="651">
        <f t="shared" si="36"/>
        <v>0</v>
      </c>
      <c r="BJ14" s="86">
        <f t="shared" si="37"/>
        <v>0</v>
      </c>
      <c r="BK14" s="652">
        <f t="shared" si="38"/>
        <v>1</v>
      </c>
      <c r="BL14" s="86">
        <f t="shared" si="38"/>
        <v>0</v>
      </c>
      <c r="BM14" s="86">
        <f t="shared" si="39"/>
        <v>0</v>
      </c>
      <c r="BN14" s="86">
        <f t="shared" si="40"/>
        <v>1</v>
      </c>
      <c r="BO14" s="651">
        <f t="shared" si="40"/>
        <v>1</v>
      </c>
      <c r="BP14" s="86">
        <f t="shared" si="41"/>
        <v>0</v>
      </c>
      <c r="BQ14" s="652">
        <f t="shared" si="42"/>
        <v>0</v>
      </c>
      <c r="BR14" s="86">
        <f t="shared" si="42"/>
        <v>0</v>
      </c>
      <c r="BS14" s="86">
        <f t="shared" si="50"/>
        <v>1</v>
      </c>
      <c r="BT14" s="86">
        <f t="shared" si="43"/>
        <v>0</v>
      </c>
      <c r="BU14" s="651">
        <f t="shared" si="43"/>
        <v>0</v>
      </c>
      <c r="BV14" s="86">
        <f t="shared" si="44"/>
        <v>0</v>
      </c>
      <c r="BW14" s="652">
        <f t="shared" si="45"/>
        <v>1</v>
      </c>
      <c r="BX14" s="651">
        <f t="shared" si="45"/>
        <v>0</v>
      </c>
      <c r="BY14" s="86">
        <f t="shared" si="46"/>
        <v>1</v>
      </c>
      <c r="BZ14" s="652">
        <f t="shared" si="47"/>
        <v>0</v>
      </c>
      <c r="CA14" s="651">
        <f t="shared" si="47"/>
        <v>0</v>
      </c>
      <c r="CB14" s="86">
        <f t="shared" si="48"/>
        <v>0</v>
      </c>
      <c r="CC14" s="652">
        <f t="shared" si="49"/>
        <v>1</v>
      </c>
      <c r="CD14" s="651">
        <f t="shared" si="0"/>
        <v>0</v>
      </c>
      <c r="CE14" s="86">
        <f t="shared" si="1"/>
        <v>0</v>
      </c>
      <c r="CF14" s="652">
        <f t="shared" si="2"/>
        <v>0</v>
      </c>
      <c r="CG14" s="651">
        <f t="shared" si="3"/>
        <v>0</v>
      </c>
      <c r="CH14" s="86">
        <f t="shared" si="4"/>
        <v>0</v>
      </c>
      <c r="CI14" s="652">
        <f t="shared" si="5"/>
        <v>0</v>
      </c>
      <c r="CJ14" s="651">
        <f t="shared" si="6"/>
        <v>0</v>
      </c>
      <c r="CK14" s="86">
        <f t="shared" si="7"/>
        <v>0</v>
      </c>
      <c r="CL14" s="652">
        <f t="shared" si="8"/>
        <v>0</v>
      </c>
      <c r="CM14" s="651">
        <f t="shared" si="9"/>
        <v>0</v>
      </c>
      <c r="CN14" s="86">
        <f t="shared" si="10"/>
        <v>0</v>
      </c>
      <c r="CO14" s="652">
        <f t="shared" si="11"/>
        <v>0</v>
      </c>
      <c r="CP14" s="651">
        <f t="shared" si="12"/>
        <v>0</v>
      </c>
      <c r="CQ14" s="86">
        <f t="shared" si="13"/>
        <v>0</v>
      </c>
      <c r="CR14" s="652">
        <f t="shared" si="14"/>
        <v>0</v>
      </c>
      <c r="CS14" s="651">
        <f t="shared" si="15"/>
        <v>0</v>
      </c>
      <c r="CT14" s="86">
        <f t="shared" si="16"/>
        <v>0</v>
      </c>
      <c r="CU14" s="652">
        <f t="shared" si="17"/>
        <v>0</v>
      </c>
      <c r="CV14" s="651">
        <f t="shared" si="18"/>
        <v>0</v>
      </c>
      <c r="CW14" s="86">
        <f t="shared" si="19"/>
        <v>0</v>
      </c>
      <c r="CX14" s="652">
        <f t="shared" si="20"/>
        <v>0</v>
      </c>
      <c r="CY14" s="651">
        <f t="shared" si="21"/>
        <v>0</v>
      </c>
      <c r="CZ14" s="86">
        <f t="shared" si="22"/>
        <v>0</v>
      </c>
      <c r="DA14" s="652">
        <f t="shared" si="23"/>
        <v>0</v>
      </c>
      <c r="DB14" s="651">
        <f t="shared" si="24"/>
        <v>0</v>
      </c>
      <c r="DC14" s="86">
        <f t="shared" si="25"/>
        <v>0</v>
      </c>
      <c r="DD14" s="652">
        <f t="shared" si="26"/>
        <v>0</v>
      </c>
    </row>
    <row r="15" spans="1:108" ht="20.25" customHeight="1" x14ac:dyDescent="0.4">
      <c r="A15" s="58"/>
      <c r="B15" s="58"/>
      <c r="C15" s="104"/>
      <c r="D15" s="105"/>
      <c r="E15" s="105"/>
      <c r="F15" s="106"/>
      <c r="G15" s="106"/>
      <c r="H15" s="105"/>
      <c r="I15" s="105"/>
      <c r="J15" s="105"/>
      <c r="K15" s="105"/>
      <c r="L15" s="105"/>
      <c r="M15" s="105"/>
      <c r="N15" s="105"/>
      <c r="O15" s="105"/>
      <c r="P15" s="106"/>
      <c r="Q15" s="106"/>
      <c r="R15" s="105"/>
      <c r="S15" s="105"/>
      <c r="T15" s="105"/>
      <c r="U15" s="105"/>
      <c r="V15" s="28"/>
      <c r="W15" s="107"/>
      <c r="X15" s="27"/>
      <c r="Y15" s="34"/>
      <c r="Z15" s="34"/>
      <c r="AA15" s="57"/>
      <c r="AB15" s="57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108"/>
    </row>
    <row r="16" spans="1:108" ht="20.25" customHeight="1" x14ac:dyDescent="0.4">
      <c r="A16" s="58"/>
      <c r="B16" s="58"/>
      <c r="C16" s="104"/>
      <c r="D16" s="59">
        <f>SUM(D6:D14)</f>
        <v>90</v>
      </c>
      <c r="E16" s="59">
        <f t="shared" ref="E16:U16" si="51">SUM(E6:E14)</f>
        <v>90</v>
      </c>
      <c r="F16" s="59">
        <f t="shared" si="51"/>
        <v>96</v>
      </c>
      <c r="G16" s="59">
        <f t="shared" si="51"/>
        <v>96</v>
      </c>
      <c r="H16" s="59">
        <f t="shared" si="51"/>
        <v>92</v>
      </c>
      <c r="I16" s="59">
        <f t="shared" si="51"/>
        <v>92</v>
      </c>
      <c r="J16" s="59">
        <f t="shared" si="51"/>
        <v>88</v>
      </c>
      <c r="K16" s="59">
        <f t="shared" si="51"/>
        <v>88</v>
      </c>
      <c r="L16" s="59">
        <f t="shared" si="51"/>
        <v>88</v>
      </c>
      <c r="M16" s="59">
        <f t="shared" si="51"/>
        <v>88</v>
      </c>
      <c r="N16" s="59">
        <f t="shared" si="51"/>
        <v>94</v>
      </c>
      <c r="O16" s="59">
        <f t="shared" si="51"/>
        <v>94</v>
      </c>
      <c r="P16" s="59">
        <f t="shared" si="51"/>
        <v>96</v>
      </c>
      <c r="Q16" s="59">
        <f t="shared" si="51"/>
        <v>96</v>
      </c>
      <c r="R16" s="59">
        <f t="shared" si="51"/>
        <v>96</v>
      </c>
      <c r="S16" s="59">
        <f t="shared" si="51"/>
        <v>96</v>
      </c>
      <c r="T16" s="59">
        <f t="shared" si="51"/>
        <v>102</v>
      </c>
      <c r="U16" s="59">
        <f t="shared" si="51"/>
        <v>102</v>
      </c>
      <c r="V16" s="28"/>
      <c r="W16" s="107"/>
      <c r="X16" s="27"/>
      <c r="Y16" s="34"/>
      <c r="Z16" s="34"/>
      <c r="AA16" s="57"/>
      <c r="AB16" s="57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52"/>
    </row>
    <row r="17" spans="1:47" ht="20.25" customHeight="1" x14ac:dyDescent="0.4">
      <c r="A17" s="58"/>
      <c r="B17" s="5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34"/>
      <c r="Z17" s="34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</row>
    <row r="18" spans="1:47" ht="20.25" customHeight="1" x14ac:dyDescent="0.4">
      <c r="A18" s="58"/>
      <c r="B18" s="5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32">
        <f>SUM(W6:W16)</f>
        <v>106</v>
      </c>
      <c r="X18" s="32">
        <f>SUM(X6:X16)</f>
        <v>106</v>
      </c>
      <c r="Y18" s="60">
        <f>SUM(Y6:Y16)</f>
        <v>842</v>
      </c>
      <c r="Z18" s="34">
        <f>SUM(Z6:Z16)</f>
        <v>842</v>
      </c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</row>
    <row r="19" spans="1:47" ht="20.25" customHeight="1" x14ac:dyDescent="0.4">
      <c r="A19" s="58"/>
      <c r="B19" s="5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61">
        <f>SUM(D16,F16,H16,J16,L16,N16,P16,R16,T16)</f>
        <v>842</v>
      </c>
      <c r="X19" s="28">
        <f>SUM(E16,G16,I16,K16,M16,O16,Q16,S16,U16)</f>
        <v>842</v>
      </c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1:47" ht="12.75" customHeight="1" x14ac:dyDescent="0.25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7" ht="20.25" hidden="1" customHeight="1" x14ac:dyDescent="0.4">
      <c r="C21" s="109">
        <v>1</v>
      </c>
      <c r="D21" s="62">
        <f t="shared" ref="D21:D29" si="52">IF(D6&gt;E6,3,IF(D6+E6&lt;1,0,IF(D6=E6,1,0)))</f>
        <v>0</v>
      </c>
      <c r="E21" s="63">
        <f t="shared" ref="E21:E29" si="53">IF(D6&lt;E6,3,IF(D6+E6&lt;1,0,IF(D6=E6,1,0)))</f>
        <v>3</v>
      </c>
      <c r="F21" s="62">
        <f t="shared" ref="F21:F29" si="54">IF(F6&gt;G6,3,IF(F6+G6&lt;1,0,IF(F6=G6,1,0)))</f>
        <v>0</v>
      </c>
      <c r="G21" s="63">
        <f t="shared" ref="G21:G29" si="55">IF(F6&lt;G6,3,IF(F6+G6&lt;1,0,IF(F6=G6,1,0)))</f>
        <v>3</v>
      </c>
      <c r="H21" s="62">
        <f t="shared" ref="H21:H29" si="56">IF(H6&gt;I6,3,IF(H6+I6&lt;1,0,IF(H6=I6,1,0)))</f>
        <v>3</v>
      </c>
      <c r="I21" s="63">
        <f t="shared" ref="I21:I29" si="57">IF(H6&lt;I6,3,IF(H6+I6&lt;1,0,IF(H6=I6,1,0)))</f>
        <v>0</v>
      </c>
      <c r="J21" s="62">
        <f t="shared" ref="J21:J29" si="58">IF(J6&gt;K6,3,IF(J6+K6&lt;1,0,IF(J6=K6,1,0)))</f>
        <v>3</v>
      </c>
      <c r="K21" s="63">
        <f t="shared" ref="K21:K29" si="59">IF(J6&lt;K6,3,IF(J6+K6&lt;1,0,IF(J6=K6,1,0)))</f>
        <v>0</v>
      </c>
      <c r="L21" s="62">
        <f t="shared" ref="L21:L29" si="60">IF(L6&gt;M6,3,IF(L6+M6&lt;1,0,IF(L6=M6,1,0)))</f>
        <v>0</v>
      </c>
      <c r="M21" s="63">
        <f t="shared" ref="M21:M29" si="61">IF(L6&lt;M6,3,IF(L6+M6&lt;1,0,IF(L6=M6,1,0)))</f>
        <v>3</v>
      </c>
      <c r="N21" s="62">
        <f t="shared" ref="N21:N29" si="62">IF(N6&gt;O6,3,IF(N6+O6&lt;1,0,IF(N6=O6,1,0)))</f>
        <v>0</v>
      </c>
      <c r="O21" s="63">
        <f t="shared" ref="O21:O29" si="63">IF(N6&lt;O6,3,IF(N6+O6&lt;1,0,IF(N6=O6,1,0)))</f>
        <v>3</v>
      </c>
      <c r="P21" s="62">
        <f t="shared" ref="P21:P29" si="64">IF(P6&gt;Q6,3,IF(P6+Q6&lt;1,0,IF(P6=Q6,1,0)))</f>
        <v>0</v>
      </c>
      <c r="Q21" s="63">
        <f t="shared" ref="Q21:Q29" si="65">IF(P6&lt;Q6,3,IF(P6+Q6&lt;1,0,IF(P6=Q6,1,0)))</f>
        <v>3</v>
      </c>
      <c r="R21" s="62">
        <f t="shared" ref="R21:R29" si="66">IF(R6&gt;S6,3,IF(R6+S6&lt;1,0,IF(R6=S6,1,0)))</f>
        <v>3</v>
      </c>
      <c r="S21" s="63">
        <f t="shared" ref="S21:S29" si="67">IF(R6&lt;S6,3,IF(R6+S6&lt;1,0,IF(R6=S6,1,0)))</f>
        <v>0</v>
      </c>
      <c r="T21" s="62">
        <f t="shared" ref="T21:T29" si="68">IF(T6&gt;U6,3,IF(T6+U6&lt;1,0,IF(T6=U6,1,0)))</f>
        <v>0</v>
      </c>
      <c r="U21" s="63">
        <f t="shared" ref="U21:U29" si="69">IF(T6&lt;U6,3,IF(T6+U6&lt;1,0,IF(T6=U6,1,0)))</f>
        <v>0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</row>
    <row r="22" spans="1:47" s="64" customFormat="1" ht="21" hidden="1" customHeight="1" x14ac:dyDescent="0.4">
      <c r="C22" s="109">
        <v>2</v>
      </c>
      <c r="D22" s="62">
        <f t="shared" si="52"/>
        <v>0</v>
      </c>
      <c r="E22" s="63">
        <f t="shared" si="53"/>
        <v>3</v>
      </c>
      <c r="F22" s="62">
        <f t="shared" si="54"/>
        <v>0</v>
      </c>
      <c r="G22" s="63">
        <f t="shared" si="55"/>
        <v>3</v>
      </c>
      <c r="H22" s="62">
        <f t="shared" si="56"/>
        <v>0</v>
      </c>
      <c r="I22" s="63">
        <f t="shared" si="57"/>
        <v>3</v>
      </c>
      <c r="J22" s="62">
        <f t="shared" si="58"/>
        <v>0</v>
      </c>
      <c r="K22" s="63">
        <f t="shared" si="59"/>
        <v>3</v>
      </c>
      <c r="L22" s="62">
        <f t="shared" si="60"/>
        <v>0</v>
      </c>
      <c r="M22" s="63">
        <f t="shared" si="61"/>
        <v>3</v>
      </c>
      <c r="N22" s="62">
        <f t="shared" si="62"/>
        <v>0</v>
      </c>
      <c r="O22" s="63">
        <f t="shared" si="63"/>
        <v>3</v>
      </c>
      <c r="P22" s="62">
        <f t="shared" si="64"/>
        <v>0</v>
      </c>
      <c r="Q22" s="63">
        <f t="shared" si="65"/>
        <v>3</v>
      </c>
      <c r="R22" s="62">
        <f t="shared" si="66"/>
        <v>0</v>
      </c>
      <c r="S22" s="63">
        <f t="shared" si="67"/>
        <v>0</v>
      </c>
      <c r="T22" s="62">
        <f t="shared" si="68"/>
        <v>3</v>
      </c>
      <c r="U22" s="63">
        <f t="shared" si="69"/>
        <v>0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48"/>
    </row>
    <row r="23" spans="1:47" ht="18" hidden="1" customHeight="1" x14ac:dyDescent="0.4">
      <c r="C23" s="109">
        <v>3</v>
      </c>
      <c r="D23" s="62">
        <f t="shared" si="52"/>
        <v>3</v>
      </c>
      <c r="E23" s="63">
        <f t="shared" si="53"/>
        <v>0</v>
      </c>
      <c r="F23" s="62">
        <f t="shared" si="54"/>
        <v>0</v>
      </c>
      <c r="G23" s="63">
        <f t="shared" si="55"/>
        <v>3</v>
      </c>
      <c r="H23" s="62">
        <f t="shared" si="56"/>
        <v>3</v>
      </c>
      <c r="I23" s="63">
        <f t="shared" si="57"/>
        <v>0</v>
      </c>
      <c r="J23" s="62">
        <f t="shared" si="58"/>
        <v>3</v>
      </c>
      <c r="K23" s="63">
        <f t="shared" si="59"/>
        <v>0</v>
      </c>
      <c r="L23" s="62">
        <f t="shared" si="60"/>
        <v>0</v>
      </c>
      <c r="M23" s="63">
        <f t="shared" si="61"/>
        <v>3</v>
      </c>
      <c r="N23" s="62">
        <f t="shared" si="62"/>
        <v>0</v>
      </c>
      <c r="O23" s="63">
        <f t="shared" si="63"/>
        <v>3</v>
      </c>
      <c r="P23" s="62">
        <f t="shared" si="64"/>
        <v>0</v>
      </c>
      <c r="Q23" s="63">
        <f t="shared" si="65"/>
        <v>0</v>
      </c>
      <c r="R23" s="62">
        <f t="shared" si="66"/>
        <v>0</v>
      </c>
      <c r="S23" s="63">
        <f t="shared" si="67"/>
        <v>3</v>
      </c>
      <c r="T23" s="62">
        <f t="shared" si="68"/>
        <v>0</v>
      </c>
      <c r="U23" s="63">
        <f t="shared" si="69"/>
        <v>3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</row>
    <row r="24" spans="1:47" ht="20" hidden="1" x14ac:dyDescent="0.4">
      <c r="C24" s="109">
        <v>4</v>
      </c>
      <c r="D24" s="62">
        <f t="shared" si="52"/>
        <v>0</v>
      </c>
      <c r="E24" s="63">
        <f t="shared" si="53"/>
        <v>3</v>
      </c>
      <c r="F24" s="62">
        <f t="shared" si="54"/>
        <v>3</v>
      </c>
      <c r="G24" s="63">
        <f t="shared" si="55"/>
        <v>0</v>
      </c>
      <c r="H24" s="62">
        <f t="shared" si="56"/>
        <v>0</v>
      </c>
      <c r="I24" s="63">
        <f t="shared" si="57"/>
        <v>3</v>
      </c>
      <c r="J24" s="62">
        <f t="shared" si="58"/>
        <v>3</v>
      </c>
      <c r="K24" s="63">
        <f t="shared" si="59"/>
        <v>0</v>
      </c>
      <c r="L24" s="62">
        <f t="shared" si="60"/>
        <v>3</v>
      </c>
      <c r="M24" s="63">
        <f t="shared" si="61"/>
        <v>0</v>
      </c>
      <c r="N24" s="62">
        <f t="shared" si="62"/>
        <v>0</v>
      </c>
      <c r="O24" s="63">
        <f t="shared" si="63"/>
        <v>0</v>
      </c>
      <c r="P24" s="62">
        <f t="shared" si="64"/>
        <v>3</v>
      </c>
      <c r="Q24" s="63">
        <f t="shared" si="65"/>
        <v>0</v>
      </c>
      <c r="R24" s="62">
        <f t="shared" si="66"/>
        <v>1</v>
      </c>
      <c r="S24" s="63">
        <f t="shared" si="67"/>
        <v>1</v>
      </c>
      <c r="T24" s="62">
        <f t="shared" si="68"/>
        <v>3</v>
      </c>
      <c r="U24" s="63">
        <f t="shared" si="69"/>
        <v>0</v>
      </c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</row>
    <row r="25" spans="1:47" ht="20.25" hidden="1" customHeight="1" x14ac:dyDescent="0.4">
      <c r="C25" s="109">
        <v>5</v>
      </c>
      <c r="D25" s="62">
        <f t="shared" si="52"/>
        <v>3</v>
      </c>
      <c r="E25" s="63">
        <f t="shared" si="53"/>
        <v>0</v>
      </c>
      <c r="F25" s="62">
        <f t="shared" si="54"/>
        <v>3</v>
      </c>
      <c r="G25" s="63">
        <f t="shared" si="55"/>
        <v>0</v>
      </c>
      <c r="H25" s="62">
        <f t="shared" si="56"/>
        <v>3</v>
      </c>
      <c r="I25" s="63">
        <f t="shared" si="57"/>
        <v>0</v>
      </c>
      <c r="J25" s="62">
        <f t="shared" si="58"/>
        <v>3</v>
      </c>
      <c r="K25" s="63">
        <f t="shared" si="59"/>
        <v>0</v>
      </c>
      <c r="L25" s="62">
        <f t="shared" si="60"/>
        <v>0</v>
      </c>
      <c r="M25" s="63">
        <f t="shared" si="61"/>
        <v>0</v>
      </c>
      <c r="N25" s="62">
        <f t="shared" si="62"/>
        <v>3</v>
      </c>
      <c r="O25" s="63">
        <f t="shared" si="63"/>
        <v>0</v>
      </c>
      <c r="P25" s="62">
        <f t="shared" si="64"/>
        <v>3</v>
      </c>
      <c r="Q25" s="63">
        <f t="shared" si="65"/>
        <v>0</v>
      </c>
      <c r="R25" s="62">
        <f t="shared" si="66"/>
        <v>3</v>
      </c>
      <c r="S25" s="63">
        <f t="shared" si="67"/>
        <v>0</v>
      </c>
      <c r="T25" s="62">
        <f t="shared" si="68"/>
        <v>3</v>
      </c>
      <c r="U25" s="63">
        <f t="shared" si="69"/>
        <v>0</v>
      </c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</row>
    <row r="26" spans="1:47" ht="20.25" hidden="1" customHeight="1" x14ac:dyDescent="0.4">
      <c r="C26" s="109">
        <v>6</v>
      </c>
      <c r="D26" s="62">
        <f t="shared" si="52"/>
        <v>0</v>
      </c>
      <c r="E26" s="63">
        <f t="shared" si="53"/>
        <v>3</v>
      </c>
      <c r="F26" s="62">
        <f t="shared" si="54"/>
        <v>3</v>
      </c>
      <c r="G26" s="63">
        <f t="shared" si="55"/>
        <v>0</v>
      </c>
      <c r="H26" s="62">
        <f t="shared" si="56"/>
        <v>3</v>
      </c>
      <c r="I26" s="63">
        <f t="shared" si="57"/>
        <v>0</v>
      </c>
      <c r="J26" s="62">
        <f t="shared" si="58"/>
        <v>0</v>
      </c>
      <c r="K26" s="63">
        <f t="shared" si="59"/>
        <v>0</v>
      </c>
      <c r="L26" s="62">
        <f t="shared" si="60"/>
        <v>0</v>
      </c>
      <c r="M26" s="63">
        <f t="shared" si="61"/>
        <v>3</v>
      </c>
      <c r="N26" s="62">
        <f t="shared" si="62"/>
        <v>3</v>
      </c>
      <c r="O26" s="63">
        <f t="shared" si="63"/>
        <v>0</v>
      </c>
      <c r="P26" s="62">
        <f t="shared" si="64"/>
        <v>3</v>
      </c>
      <c r="Q26" s="63">
        <f t="shared" si="65"/>
        <v>0</v>
      </c>
      <c r="R26" s="62">
        <f t="shared" si="66"/>
        <v>3</v>
      </c>
      <c r="S26" s="63">
        <f t="shared" si="67"/>
        <v>0</v>
      </c>
      <c r="T26" s="62">
        <f t="shared" si="68"/>
        <v>0</v>
      </c>
      <c r="U26" s="63">
        <f t="shared" si="69"/>
        <v>3</v>
      </c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</row>
    <row r="27" spans="1:47" ht="20.25" hidden="1" customHeight="1" x14ac:dyDescent="0.4">
      <c r="C27" s="109">
        <v>7</v>
      </c>
      <c r="D27" s="62">
        <f t="shared" si="52"/>
        <v>3</v>
      </c>
      <c r="E27" s="63">
        <f t="shared" si="53"/>
        <v>0</v>
      </c>
      <c r="F27" s="62">
        <f t="shared" si="54"/>
        <v>3</v>
      </c>
      <c r="G27" s="63">
        <f t="shared" si="55"/>
        <v>0</v>
      </c>
      <c r="H27" s="62">
        <f t="shared" si="56"/>
        <v>0</v>
      </c>
      <c r="I27" s="63">
        <f t="shared" si="57"/>
        <v>0</v>
      </c>
      <c r="J27" s="62">
        <f t="shared" si="58"/>
        <v>0</v>
      </c>
      <c r="K27" s="63">
        <f t="shared" si="59"/>
        <v>3</v>
      </c>
      <c r="L27" s="62">
        <f t="shared" si="60"/>
        <v>3</v>
      </c>
      <c r="M27" s="63">
        <f t="shared" si="61"/>
        <v>0</v>
      </c>
      <c r="N27" s="62">
        <f t="shared" si="62"/>
        <v>3</v>
      </c>
      <c r="O27" s="63">
        <f t="shared" si="63"/>
        <v>0</v>
      </c>
      <c r="P27" s="62">
        <f t="shared" si="64"/>
        <v>0</v>
      </c>
      <c r="Q27" s="63">
        <f t="shared" si="65"/>
        <v>3</v>
      </c>
      <c r="R27" s="62">
        <f t="shared" si="66"/>
        <v>0</v>
      </c>
      <c r="S27" s="63">
        <f t="shared" si="67"/>
        <v>3</v>
      </c>
      <c r="T27" s="62">
        <f t="shared" si="68"/>
        <v>0</v>
      </c>
      <c r="U27" s="63">
        <f t="shared" si="69"/>
        <v>3</v>
      </c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7" ht="20.25" hidden="1" customHeight="1" x14ac:dyDescent="0.4">
      <c r="C28" s="109">
        <v>8</v>
      </c>
      <c r="D28" s="62">
        <f t="shared" si="52"/>
        <v>3</v>
      </c>
      <c r="E28" s="63">
        <f t="shared" si="53"/>
        <v>0</v>
      </c>
      <c r="F28" s="62">
        <f t="shared" si="54"/>
        <v>0</v>
      </c>
      <c r="G28" s="63">
        <f t="shared" si="55"/>
        <v>0</v>
      </c>
      <c r="H28" s="62">
        <f t="shared" si="56"/>
        <v>0</v>
      </c>
      <c r="I28" s="63">
        <f t="shared" si="57"/>
        <v>3</v>
      </c>
      <c r="J28" s="62">
        <f t="shared" si="58"/>
        <v>0</v>
      </c>
      <c r="K28" s="63">
        <f t="shared" si="59"/>
        <v>3</v>
      </c>
      <c r="L28" s="62">
        <f t="shared" si="60"/>
        <v>3</v>
      </c>
      <c r="M28" s="63">
        <f t="shared" si="61"/>
        <v>0</v>
      </c>
      <c r="N28" s="62">
        <f t="shared" si="62"/>
        <v>1</v>
      </c>
      <c r="O28" s="63">
        <f t="shared" si="63"/>
        <v>1</v>
      </c>
      <c r="P28" s="62">
        <f t="shared" si="64"/>
        <v>3</v>
      </c>
      <c r="Q28" s="63">
        <f t="shared" si="65"/>
        <v>0</v>
      </c>
      <c r="R28" s="62">
        <f t="shared" si="66"/>
        <v>0</v>
      </c>
      <c r="S28" s="63">
        <f t="shared" si="67"/>
        <v>3</v>
      </c>
      <c r="T28" s="62">
        <f t="shared" si="68"/>
        <v>3</v>
      </c>
      <c r="U28" s="63">
        <f t="shared" si="69"/>
        <v>0</v>
      </c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7" ht="20.25" hidden="1" customHeight="1" x14ac:dyDescent="0.4">
      <c r="C29" s="109">
        <v>9</v>
      </c>
      <c r="D29" s="62">
        <f t="shared" si="52"/>
        <v>0</v>
      </c>
      <c r="E29" s="63">
        <f t="shared" si="53"/>
        <v>0</v>
      </c>
      <c r="F29" s="62">
        <f t="shared" si="54"/>
        <v>0</v>
      </c>
      <c r="G29" s="63">
        <f t="shared" si="55"/>
        <v>3</v>
      </c>
      <c r="H29" s="62">
        <f t="shared" si="56"/>
        <v>0</v>
      </c>
      <c r="I29" s="63">
        <f t="shared" si="57"/>
        <v>3</v>
      </c>
      <c r="J29" s="62">
        <f t="shared" si="58"/>
        <v>0</v>
      </c>
      <c r="K29" s="63">
        <f t="shared" si="59"/>
        <v>3</v>
      </c>
      <c r="L29" s="62">
        <f t="shared" si="60"/>
        <v>3</v>
      </c>
      <c r="M29" s="63">
        <f t="shared" si="61"/>
        <v>0</v>
      </c>
      <c r="N29" s="62">
        <f t="shared" si="62"/>
        <v>1</v>
      </c>
      <c r="O29" s="63">
        <f t="shared" si="63"/>
        <v>1</v>
      </c>
      <c r="P29" s="62">
        <f t="shared" si="64"/>
        <v>0</v>
      </c>
      <c r="Q29" s="63">
        <f t="shared" si="65"/>
        <v>3</v>
      </c>
      <c r="R29" s="62">
        <f t="shared" si="66"/>
        <v>1</v>
      </c>
      <c r="S29" s="63">
        <f t="shared" si="67"/>
        <v>1</v>
      </c>
      <c r="T29" s="62">
        <f t="shared" si="68"/>
        <v>0</v>
      </c>
      <c r="U29" s="63">
        <f t="shared" si="69"/>
        <v>3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</row>
    <row r="30" spans="1:47" ht="20.25" hidden="1" customHeight="1" x14ac:dyDescent="0.25"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</row>
    <row r="31" spans="1:47" ht="20.25" hidden="1" customHeight="1" x14ac:dyDescent="0.25">
      <c r="D31" s="63">
        <f t="shared" ref="D31:U31" si="70">SUM(D21:D29)</f>
        <v>12</v>
      </c>
      <c r="E31" s="63">
        <f t="shared" si="70"/>
        <v>12</v>
      </c>
      <c r="F31" s="63">
        <f t="shared" si="70"/>
        <v>12</v>
      </c>
      <c r="G31" s="63">
        <f t="shared" si="70"/>
        <v>12</v>
      </c>
      <c r="H31" s="63">
        <f t="shared" si="70"/>
        <v>12</v>
      </c>
      <c r="I31" s="63">
        <f t="shared" si="70"/>
        <v>12</v>
      </c>
      <c r="J31" s="63">
        <f t="shared" si="70"/>
        <v>12</v>
      </c>
      <c r="K31" s="63">
        <f t="shared" si="70"/>
        <v>12</v>
      </c>
      <c r="L31" s="63">
        <f t="shared" si="70"/>
        <v>12</v>
      </c>
      <c r="M31" s="63">
        <f t="shared" si="70"/>
        <v>12</v>
      </c>
      <c r="N31" s="63">
        <f t="shared" si="70"/>
        <v>11</v>
      </c>
      <c r="O31" s="63">
        <f t="shared" si="70"/>
        <v>11</v>
      </c>
      <c r="P31" s="63">
        <f t="shared" si="70"/>
        <v>12</v>
      </c>
      <c r="Q31" s="63">
        <f t="shared" si="70"/>
        <v>12</v>
      </c>
      <c r="R31" s="63">
        <f t="shared" si="70"/>
        <v>11</v>
      </c>
      <c r="S31" s="63">
        <f t="shared" si="70"/>
        <v>11</v>
      </c>
      <c r="T31" s="63">
        <f t="shared" si="70"/>
        <v>12</v>
      </c>
      <c r="U31" s="63">
        <f t="shared" si="70"/>
        <v>12</v>
      </c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</row>
    <row r="32" spans="1:47" ht="20.25" customHeight="1" thickBot="1" x14ac:dyDescent="0.3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</row>
    <row r="33" spans="1:46" ht="20.5" thickBot="1" x14ac:dyDescent="0.45">
      <c r="C33" s="1135" t="s">
        <v>6</v>
      </c>
      <c r="D33" s="1133" t="s">
        <v>5</v>
      </c>
      <c r="E33" s="1133"/>
      <c r="F33" s="1133" t="s">
        <v>5</v>
      </c>
      <c r="G33" s="1133"/>
      <c r="H33" s="1133" t="s">
        <v>5</v>
      </c>
      <c r="I33" s="1133"/>
      <c r="J33" s="1133" t="s">
        <v>5</v>
      </c>
      <c r="K33" s="1133"/>
      <c r="L33" s="1133" t="s">
        <v>5</v>
      </c>
      <c r="M33" s="1133"/>
      <c r="N33" s="1133" t="s">
        <v>5</v>
      </c>
      <c r="O33" s="1133"/>
      <c r="P33" s="1133" t="s">
        <v>5</v>
      </c>
      <c r="Q33" s="1133"/>
      <c r="R33" s="1133" t="s">
        <v>5</v>
      </c>
      <c r="S33" s="1133"/>
      <c r="T33" s="1133" t="s">
        <v>5</v>
      </c>
      <c r="U33" s="1133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1:46" ht="25" x14ac:dyDescent="0.5">
      <c r="A34" s="53"/>
      <c r="B34" s="53"/>
      <c r="C34" s="1135"/>
      <c r="D34" s="1121">
        <v>1</v>
      </c>
      <c r="E34" s="1121"/>
      <c r="F34" s="1122">
        <v>2</v>
      </c>
      <c r="G34" s="1122"/>
      <c r="H34" s="1121">
        <v>3</v>
      </c>
      <c r="I34" s="1121"/>
      <c r="J34" s="1122">
        <v>4</v>
      </c>
      <c r="K34" s="1122"/>
      <c r="L34" s="1121">
        <v>5</v>
      </c>
      <c r="M34" s="1121"/>
      <c r="N34" s="1122">
        <v>6</v>
      </c>
      <c r="O34" s="1122"/>
      <c r="P34" s="1121">
        <v>7</v>
      </c>
      <c r="Q34" s="1121"/>
      <c r="R34" s="1122">
        <v>8</v>
      </c>
      <c r="S34" s="1122"/>
      <c r="T34" s="1121">
        <v>9</v>
      </c>
      <c r="U34" s="1121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1:46" ht="18" customHeight="1" x14ac:dyDescent="0.35">
      <c r="A35" s="53"/>
      <c r="B35" s="53"/>
      <c r="C35" s="86"/>
      <c r="D35" s="35"/>
      <c r="E35" s="35"/>
      <c r="F35" s="35"/>
      <c r="G35" s="35"/>
      <c r="H35" s="35"/>
      <c r="I35" s="110"/>
      <c r="J35" s="35"/>
      <c r="K35" s="35"/>
      <c r="L35" s="35"/>
      <c r="M35" s="110"/>
      <c r="N35" s="35"/>
      <c r="O35" s="35"/>
      <c r="P35" s="110"/>
      <c r="Q35" s="110"/>
      <c r="R35" s="35"/>
      <c r="S35" s="35"/>
      <c r="T35" s="110"/>
      <c r="U35" s="110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</row>
    <row r="36" spans="1:46" ht="20.25" customHeight="1" x14ac:dyDescent="0.4">
      <c r="A36" s="53"/>
      <c r="B36" s="53"/>
      <c r="C36" s="111">
        <v>1</v>
      </c>
      <c r="D36" s="112">
        <v>8</v>
      </c>
      <c r="E36" s="113">
        <v>1</v>
      </c>
      <c r="F36" s="112">
        <v>6</v>
      </c>
      <c r="G36" s="113">
        <v>1</v>
      </c>
      <c r="H36" s="112">
        <v>4</v>
      </c>
      <c r="I36" s="113">
        <v>1</v>
      </c>
      <c r="J36" s="112">
        <v>2</v>
      </c>
      <c r="K36" s="113">
        <v>1</v>
      </c>
      <c r="L36" s="112">
        <v>9</v>
      </c>
      <c r="M36" s="113">
        <v>1</v>
      </c>
      <c r="N36" s="112">
        <v>7</v>
      </c>
      <c r="O36" s="113">
        <v>1</v>
      </c>
      <c r="P36" s="112">
        <v>5</v>
      </c>
      <c r="Q36" s="113">
        <v>1</v>
      </c>
      <c r="R36" s="112">
        <v>3</v>
      </c>
      <c r="S36" s="113">
        <v>1</v>
      </c>
      <c r="T36" s="90">
        <v>1</v>
      </c>
      <c r="U36" s="91">
        <v>1</v>
      </c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</row>
    <row r="37" spans="1:46" s="76" customFormat="1" ht="20.25" customHeight="1" x14ac:dyDescent="0.4">
      <c r="C37" s="111">
        <v>2</v>
      </c>
      <c r="D37" s="114">
        <v>7</v>
      </c>
      <c r="E37" s="115">
        <v>2</v>
      </c>
      <c r="F37" s="114">
        <v>5</v>
      </c>
      <c r="G37" s="115">
        <v>2</v>
      </c>
      <c r="H37" s="114">
        <v>3</v>
      </c>
      <c r="I37" s="115">
        <v>2</v>
      </c>
      <c r="J37" s="95">
        <v>1</v>
      </c>
      <c r="K37" s="96">
        <v>2</v>
      </c>
      <c r="L37" s="114">
        <v>8</v>
      </c>
      <c r="M37" s="115">
        <v>2</v>
      </c>
      <c r="N37" s="114">
        <v>6</v>
      </c>
      <c r="O37" s="115">
        <v>2</v>
      </c>
      <c r="P37" s="114">
        <v>4</v>
      </c>
      <c r="Q37" s="115">
        <v>2</v>
      </c>
      <c r="R37" s="97">
        <v>2</v>
      </c>
      <c r="S37" s="98">
        <v>2</v>
      </c>
      <c r="T37" s="114">
        <v>9</v>
      </c>
      <c r="U37" s="115">
        <v>2</v>
      </c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</row>
    <row r="38" spans="1:46" ht="20.25" customHeight="1" x14ac:dyDescent="0.4">
      <c r="C38" s="111">
        <v>3</v>
      </c>
      <c r="D38" s="114">
        <v>6</v>
      </c>
      <c r="E38" s="115">
        <v>3</v>
      </c>
      <c r="F38" s="114">
        <v>4</v>
      </c>
      <c r="G38" s="115">
        <v>3</v>
      </c>
      <c r="H38" s="95">
        <v>2</v>
      </c>
      <c r="I38" s="96">
        <v>3</v>
      </c>
      <c r="J38" s="114">
        <v>9</v>
      </c>
      <c r="K38" s="115">
        <v>3</v>
      </c>
      <c r="L38" s="114">
        <v>7</v>
      </c>
      <c r="M38" s="115">
        <v>3</v>
      </c>
      <c r="N38" s="114">
        <v>5</v>
      </c>
      <c r="O38" s="115">
        <v>3</v>
      </c>
      <c r="P38" s="97">
        <v>3</v>
      </c>
      <c r="Q38" s="98">
        <v>3</v>
      </c>
      <c r="R38" s="95">
        <v>1</v>
      </c>
      <c r="S38" s="96">
        <v>3</v>
      </c>
      <c r="T38" s="114">
        <v>8</v>
      </c>
      <c r="U38" s="115">
        <v>3</v>
      </c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1:46" s="76" customFormat="1" ht="20.25" customHeight="1" x14ac:dyDescent="0.4">
      <c r="C39" s="111">
        <v>4</v>
      </c>
      <c r="D39" s="114">
        <v>5</v>
      </c>
      <c r="E39" s="115">
        <v>4</v>
      </c>
      <c r="F39" s="95">
        <v>3</v>
      </c>
      <c r="G39" s="96">
        <v>4</v>
      </c>
      <c r="H39" s="95">
        <v>1</v>
      </c>
      <c r="I39" s="96">
        <v>4</v>
      </c>
      <c r="J39" s="114">
        <v>8</v>
      </c>
      <c r="K39" s="115">
        <v>4</v>
      </c>
      <c r="L39" s="114">
        <v>6</v>
      </c>
      <c r="M39" s="115">
        <v>4</v>
      </c>
      <c r="N39" s="97">
        <v>4</v>
      </c>
      <c r="O39" s="98">
        <v>4</v>
      </c>
      <c r="P39" s="95">
        <v>2</v>
      </c>
      <c r="Q39" s="96">
        <v>4</v>
      </c>
      <c r="R39" s="114">
        <v>9</v>
      </c>
      <c r="S39" s="115">
        <v>4</v>
      </c>
      <c r="T39" s="114">
        <v>7</v>
      </c>
      <c r="U39" s="115">
        <v>4</v>
      </c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</row>
    <row r="40" spans="1:46" ht="20.25" customHeight="1" x14ac:dyDescent="0.4">
      <c r="C40" s="111">
        <v>5</v>
      </c>
      <c r="D40" s="95">
        <v>4</v>
      </c>
      <c r="E40" s="96">
        <v>5</v>
      </c>
      <c r="F40" s="95">
        <v>2</v>
      </c>
      <c r="G40" s="96">
        <v>5</v>
      </c>
      <c r="H40" s="114">
        <v>9</v>
      </c>
      <c r="I40" s="115">
        <v>5</v>
      </c>
      <c r="J40" s="114">
        <v>7</v>
      </c>
      <c r="K40" s="115">
        <v>5</v>
      </c>
      <c r="L40" s="97">
        <v>5</v>
      </c>
      <c r="M40" s="98">
        <v>5</v>
      </c>
      <c r="N40" s="95">
        <v>3</v>
      </c>
      <c r="O40" s="96">
        <v>5</v>
      </c>
      <c r="P40" s="95">
        <v>1</v>
      </c>
      <c r="Q40" s="96">
        <v>5</v>
      </c>
      <c r="R40" s="114">
        <v>8</v>
      </c>
      <c r="S40" s="115">
        <v>5</v>
      </c>
      <c r="T40" s="114">
        <v>6</v>
      </c>
      <c r="U40" s="115">
        <v>5</v>
      </c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</row>
    <row r="41" spans="1:46" ht="20.25" customHeight="1" x14ac:dyDescent="0.4">
      <c r="C41" s="111">
        <v>6</v>
      </c>
      <c r="D41" s="95">
        <v>3</v>
      </c>
      <c r="E41" s="96">
        <v>6</v>
      </c>
      <c r="F41" s="95">
        <v>1</v>
      </c>
      <c r="G41" s="96">
        <v>6</v>
      </c>
      <c r="H41" s="114">
        <v>8</v>
      </c>
      <c r="I41" s="115">
        <v>6</v>
      </c>
      <c r="J41" s="97">
        <v>6</v>
      </c>
      <c r="K41" s="98">
        <v>6</v>
      </c>
      <c r="L41" s="95">
        <v>4</v>
      </c>
      <c r="M41" s="96">
        <v>6</v>
      </c>
      <c r="N41" s="95">
        <v>2</v>
      </c>
      <c r="O41" s="96">
        <v>6</v>
      </c>
      <c r="P41" s="114">
        <v>9</v>
      </c>
      <c r="Q41" s="115">
        <v>6</v>
      </c>
      <c r="R41" s="114">
        <v>7</v>
      </c>
      <c r="S41" s="115">
        <v>6</v>
      </c>
      <c r="T41" s="95">
        <v>5</v>
      </c>
      <c r="U41" s="96">
        <v>6</v>
      </c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</row>
    <row r="42" spans="1:46" ht="20.25" customHeight="1" x14ac:dyDescent="0.4">
      <c r="C42" s="111">
        <v>7</v>
      </c>
      <c r="D42" s="95">
        <v>2</v>
      </c>
      <c r="E42" s="96">
        <v>7</v>
      </c>
      <c r="F42" s="114">
        <v>9</v>
      </c>
      <c r="G42" s="115">
        <v>7</v>
      </c>
      <c r="H42" s="97">
        <v>7</v>
      </c>
      <c r="I42" s="98">
        <v>7</v>
      </c>
      <c r="J42" s="95">
        <v>5</v>
      </c>
      <c r="K42" s="96">
        <v>7</v>
      </c>
      <c r="L42" s="95">
        <v>3</v>
      </c>
      <c r="M42" s="96">
        <v>7</v>
      </c>
      <c r="N42" s="95">
        <v>1</v>
      </c>
      <c r="O42" s="96">
        <v>7</v>
      </c>
      <c r="P42" s="114">
        <v>8</v>
      </c>
      <c r="Q42" s="115">
        <v>7</v>
      </c>
      <c r="R42" s="95">
        <v>6</v>
      </c>
      <c r="S42" s="96">
        <v>7</v>
      </c>
      <c r="T42" s="95">
        <v>4</v>
      </c>
      <c r="U42" s="96">
        <v>7</v>
      </c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</row>
    <row r="43" spans="1:46" ht="20.25" customHeight="1" x14ac:dyDescent="0.4">
      <c r="C43" s="111">
        <v>8</v>
      </c>
      <c r="D43" s="95">
        <v>1</v>
      </c>
      <c r="E43" s="96">
        <v>8</v>
      </c>
      <c r="F43" s="97">
        <v>8</v>
      </c>
      <c r="G43" s="98">
        <v>8</v>
      </c>
      <c r="H43" s="95">
        <v>6</v>
      </c>
      <c r="I43" s="96">
        <v>8</v>
      </c>
      <c r="J43" s="95">
        <v>4</v>
      </c>
      <c r="K43" s="96">
        <v>8</v>
      </c>
      <c r="L43" s="95">
        <v>2</v>
      </c>
      <c r="M43" s="96">
        <v>8</v>
      </c>
      <c r="N43" s="114">
        <v>9</v>
      </c>
      <c r="O43" s="115">
        <v>8</v>
      </c>
      <c r="P43" s="95">
        <v>7</v>
      </c>
      <c r="Q43" s="96">
        <v>8</v>
      </c>
      <c r="R43" s="95">
        <v>5</v>
      </c>
      <c r="S43" s="96">
        <v>8</v>
      </c>
      <c r="T43" s="95">
        <v>3</v>
      </c>
      <c r="U43" s="96">
        <v>8</v>
      </c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</row>
    <row r="44" spans="1:46" ht="20.25" customHeight="1" x14ac:dyDescent="0.4">
      <c r="C44" s="111">
        <v>9</v>
      </c>
      <c r="D44" s="100">
        <v>9</v>
      </c>
      <c r="E44" s="101">
        <v>9</v>
      </c>
      <c r="F44" s="102">
        <v>7</v>
      </c>
      <c r="G44" s="103">
        <v>9</v>
      </c>
      <c r="H44" s="102">
        <v>5</v>
      </c>
      <c r="I44" s="103">
        <v>9</v>
      </c>
      <c r="J44" s="102">
        <v>3</v>
      </c>
      <c r="K44" s="103">
        <v>9</v>
      </c>
      <c r="L44" s="102">
        <v>1</v>
      </c>
      <c r="M44" s="103">
        <v>9</v>
      </c>
      <c r="N44" s="102">
        <v>8</v>
      </c>
      <c r="O44" s="103">
        <v>9</v>
      </c>
      <c r="P44" s="102">
        <v>6</v>
      </c>
      <c r="Q44" s="103">
        <v>9</v>
      </c>
      <c r="R44" s="102">
        <v>4</v>
      </c>
      <c r="S44" s="103">
        <v>9</v>
      </c>
      <c r="T44" s="102">
        <v>2</v>
      </c>
      <c r="U44" s="103">
        <v>9</v>
      </c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</row>
    <row r="45" spans="1:46" ht="12.75" customHeight="1" x14ac:dyDescent="0.25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</row>
  </sheetData>
  <sheetProtection sheet="1" objects="1" scenarios="1"/>
  <mergeCells count="48">
    <mergeCell ref="BC4:BE4"/>
    <mergeCell ref="C1:C5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W4:X4"/>
    <mergeCell ref="CM4:CO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G4:CI4"/>
    <mergeCell ref="CJ4:CL4"/>
    <mergeCell ref="C33:C34"/>
    <mergeCell ref="D33:E33"/>
    <mergeCell ref="F33:G33"/>
    <mergeCell ref="H33:I33"/>
    <mergeCell ref="J33:K33"/>
    <mergeCell ref="D34:E34"/>
    <mergeCell ref="F34:G34"/>
    <mergeCell ref="H34:I34"/>
    <mergeCell ref="J34:K34"/>
    <mergeCell ref="CP4:CR4"/>
    <mergeCell ref="CS4:CU4"/>
    <mergeCell ref="CV4:CX4"/>
    <mergeCell ref="CY4:DA4"/>
    <mergeCell ref="DB4:DD4"/>
    <mergeCell ref="L34:M34"/>
    <mergeCell ref="N34:O34"/>
    <mergeCell ref="P34:Q34"/>
    <mergeCell ref="R34:S34"/>
    <mergeCell ref="T34:U34"/>
    <mergeCell ref="L33:M33"/>
    <mergeCell ref="N33:O33"/>
    <mergeCell ref="P33:Q33"/>
    <mergeCell ref="R33:S33"/>
    <mergeCell ref="T33:U33"/>
  </mergeCells>
  <pageMargins left="0.39374999999999999" right="0.35416666666666669" top="0.92986111111111103" bottom="0.55138888888888893" header="0.35416666666666669" footer="0.51180555555555551"/>
  <pageSetup paperSize="9" firstPageNumber="0" orientation="portrait" horizontalDpi="300" verticalDpi="300" r:id="rId1"/>
  <headerFooter alignWithMargins="0">
    <oddHeader>&amp;C&amp;20OÖ Plattenwerferlandesverband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CDB5-0B6A-4CFA-B387-74EBC2AE22E0}">
  <sheetPr>
    <tabColor rgb="FFC00000"/>
  </sheetPr>
  <dimension ref="A1:DE45"/>
  <sheetViews>
    <sheetView topLeftCell="C4" zoomScale="70" zoomScaleNormal="70" workbookViewId="0">
      <selection activeCell="J6" sqref="J6:S6"/>
    </sheetView>
  </sheetViews>
  <sheetFormatPr baseColWidth="10" defaultColWidth="11.453125" defaultRowHeight="12.75" customHeight="1" x14ac:dyDescent="0.25"/>
  <cols>
    <col min="1" max="2" width="5.26953125" style="48" hidden="1" customWidth="1"/>
    <col min="3" max="3" width="7" style="48" customWidth="1"/>
    <col min="4" max="21" width="5.7265625" style="48" customWidth="1"/>
    <col min="22" max="22" width="3.7265625" style="48" customWidth="1"/>
    <col min="23" max="24" width="7.7265625" style="48" customWidth="1"/>
    <col min="25" max="26" width="9.7265625" style="48" customWidth="1"/>
    <col min="27" max="27" width="13.1796875" style="48" customWidth="1"/>
    <col min="28" max="28" width="1.81640625" style="48" customWidth="1"/>
    <col min="29" max="29" width="4.81640625" style="48" customWidth="1"/>
    <col min="30" max="46" width="4.81640625" style="48" hidden="1" customWidth="1"/>
    <col min="47" max="47" width="38.7265625" style="48" customWidth="1"/>
    <col min="48" max="48" width="10" style="48" customWidth="1"/>
    <col min="49" max="49" width="13.1796875" style="48" customWidth="1"/>
    <col min="50" max="50" width="14.54296875" style="48" customWidth="1"/>
    <col min="51" max="51" width="5.81640625" style="48" customWidth="1"/>
    <col min="52" max="53" width="5.453125" style="48" customWidth="1"/>
    <col min="54" max="54" width="4.7265625" style="48" customWidth="1"/>
    <col min="55" max="108" width="5.1796875" style="48" hidden="1" customWidth="1"/>
    <col min="109" max="109" width="11.453125" style="48" hidden="1" customWidth="1"/>
    <col min="110" max="16384" width="11.453125" style="48"/>
  </cols>
  <sheetData>
    <row r="1" spans="1:108" s="47" customFormat="1" ht="34.5" customHeight="1" x14ac:dyDescent="0.7">
      <c r="A1" s="46"/>
      <c r="B1" s="46"/>
      <c r="C1" s="1120" t="s">
        <v>6</v>
      </c>
      <c r="G1" s="47" t="s">
        <v>27</v>
      </c>
    </row>
    <row r="2" spans="1:108" ht="12.75" customHeight="1" x14ac:dyDescent="0.25">
      <c r="C2" s="1120"/>
    </row>
    <row r="3" spans="1:108" ht="26.25" customHeight="1" thickBot="1" x14ac:dyDescent="0.55000000000000004">
      <c r="A3" s="49"/>
      <c r="B3" s="49"/>
      <c r="C3" s="1120"/>
      <c r="D3" s="50" t="s">
        <v>5</v>
      </c>
      <c r="E3" s="51"/>
      <c r="F3" s="50" t="s">
        <v>5</v>
      </c>
      <c r="G3" s="51"/>
      <c r="H3" s="50" t="s">
        <v>5</v>
      </c>
      <c r="I3" s="51"/>
      <c r="J3" s="50" t="s">
        <v>5</v>
      </c>
      <c r="K3" s="51"/>
      <c r="L3" s="50" t="s">
        <v>5</v>
      </c>
      <c r="M3" s="51"/>
      <c r="N3" s="50" t="s">
        <v>5</v>
      </c>
      <c r="O3" s="51"/>
      <c r="P3" s="50" t="s">
        <v>5</v>
      </c>
      <c r="Q3" s="51"/>
      <c r="R3" s="50" t="s">
        <v>5</v>
      </c>
      <c r="S3" s="51"/>
      <c r="T3" s="50" t="s">
        <v>5</v>
      </c>
      <c r="U3" s="51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</row>
    <row r="4" spans="1:108" ht="25.5" customHeight="1" thickTop="1" thickBot="1" x14ac:dyDescent="0.55000000000000004">
      <c r="A4" s="52"/>
      <c r="B4" s="52"/>
      <c r="C4" s="1120"/>
      <c r="D4" s="1121">
        <v>1</v>
      </c>
      <c r="E4" s="1121"/>
      <c r="F4" s="1122">
        <v>2</v>
      </c>
      <c r="G4" s="1122"/>
      <c r="H4" s="1121">
        <v>3</v>
      </c>
      <c r="I4" s="1121"/>
      <c r="J4" s="1122">
        <v>4</v>
      </c>
      <c r="K4" s="1122"/>
      <c r="L4" s="1121">
        <v>5</v>
      </c>
      <c r="M4" s="1121"/>
      <c r="N4" s="1122">
        <v>6</v>
      </c>
      <c r="O4" s="1122"/>
      <c r="P4" s="1121">
        <v>7</v>
      </c>
      <c r="Q4" s="1121"/>
      <c r="R4" s="1122">
        <v>8</v>
      </c>
      <c r="S4" s="1122"/>
      <c r="T4" s="1121">
        <v>9</v>
      </c>
      <c r="U4" s="1121"/>
      <c r="V4" s="31"/>
      <c r="W4" s="1134" t="s">
        <v>0</v>
      </c>
      <c r="X4" s="1134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715" t="s">
        <v>24</v>
      </c>
      <c r="AV4" s="951" t="s">
        <v>58</v>
      </c>
      <c r="AW4" s="716"/>
      <c r="AX4" s="716"/>
      <c r="AY4" s="716"/>
      <c r="AZ4" s="716"/>
      <c r="BA4" s="716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1:108" ht="20.25" customHeight="1" thickTop="1" x14ac:dyDescent="0.4">
      <c r="C5" s="112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V5" s="228" t="s">
        <v>0</v>
      </c>
      <c r="AW5" s="229" t="s">
        <v>1</v>
      </c>
      <c r="AX5" s="229"/>
      <c r="AY5" s="950" t="s">
        <v>54</v>
      </c>
      <c r="AZ5" s="950" t="s">
        <v>55</v>
      </c>
      <c r="BA5" s="950" t="s">
        <v>56</v>
      </c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1:108" ht="27" customHeight="1" x14ac:dyDescent="0.55000000000000004">
      <c r="B6" s="87"/>
      <c r="C6" s="54">
        <v>1</v>
      </c>
      <c r="D6" s="88"/>
      <c r="E6" s="89"/>
      <c r="F6" s="88"/>
      <c r="G6" s="89"/>
      <c r="H6" s="88"/>
      <c r="I6" s="89"/>
      <c r="J6" s="88">
        <v>21</v>
      </c>
      <c r="K6" s="89">
        <v>3</v>
      </c>
      <c r="L6" s="88">
        <v>6</v>
      </c>
      <c r="M6" s="89">
        <v>20</v>
      </c>
      <c r="N6" s="88">
        <v>15</v>
      </c>
      <c r="O6" s="89">
        <v>11</v>
      </c>
      <c r="P6" s="88">
        <v>11</v>
      </c>
      <c r="Q6" s="89">
        <v>9</v>
      </c>
      <c r="R6" s="88">
        <v>19</v>
      </c>
      <c r="S6" s="89">
        <v>5</v>
      </c>
      <c r="T6" s="90"/>
      <c r="U6" s="91"/>
      <c r="V6" s="28"/>
      <c r="W6" s="55">
        <f>SUM(D21,F21,H21,J21,L21,N21,P21,R21,T21)</f>
        <v>12</v>
      </c>
      <c r="X6" s="56">
        <f>SUM(E21,G21,I21,K21,M21,O21,Q21,S21,U21)</f>
        <v>3</v>
      </c>
      <c r="Y6" s="34">
        <f>SUM(D6,F6,H6,J6,L6,N6,P6,R6,T6)</f>
        <v>72</v>
      </c>
      <c r="Z6" s="34">
        <f>SUM(E6,G6,I6,K6,M6,O6,Q6,S6,U6)</f>
        <v>48</v>
      </c>
      <c r="AA6" s="57">
        <f>IF(NOT(Z6=0),Y6/Z6,0)</f>
        <v>1.5</v>
      </c>
      <c r="AB6" s="57"/>
      <c r="AC6" s="34">
        <v>1</v>
      </c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2" t="str">
        <f>CONCATENATE(mannschaften!E6)</f>
        <v>PV Brunnenthal</v>
      </c>
      <c r="AV6" s="52">
        <f>W6</f>
        <v>12</v>
      </c>
      <c r="AW6" s="92">
        <f>AA6</f>
        <v>1.5</v>
      </c>
      <c r="AX6" s="92"/>
      <c r="AY6" s="717">
        <f>SUM(BC6,BF6,BI6,BL6,BO6,BR6,BU6,BX6,CA6,CD6,CG6,CJ6,CM6,CP6,CS6,CV6,CY6,DB6)</f>
        <v>4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1</v>
      </c>
      <c r="BC6" s="648">
        <f>IF($D21=3,1,0)</f>
        <v>0</v>
      </c>
      <c r="BD6" s="649">
        <f>IF($D21=1,1,0)</f>
        <v>0</v>
      </c>
      <c r="BE6" s="650">
        <f>IF($E21=3,1,0)</f>
        <v>0</v>
      </c>
      <c r="BF6" s="648">
        <f>IF($F21=3,1,0)</f>
        <v>0</v>
      </c>
      <c r="BG6" s="649">
        <f>IF($F21=1,1,0)</f>
        <v>0</v>
      </c>
      <c r="BH6" s="650">
        <f>IF($G21=3,1,0)</f>
        <v>0</v>
      </c>
      <c r="BI6" s="648">
        <f>IF($H21=3,1,0)</f>
        <v>0</v>
      </c>
      <c r="BJ6" s="649">
        <f>IF($H21=1,1,0)</f>
        <v>0</v>
      </c>
      <c r="BK6" s="650">
        <f>IF($I21=3,1,0)</f>
        <v>0</v>
      </c>
      <c r="BL6" s="649">
        <f>IF($J21=3,1,0)</f>
        <v>1</v>
      </c>
      <c r="BM6" s="649">
        <f>IF($J21=1,1,0)</f>
        <v>0</v>
      </c>
      <c r="BN6" s="649">
        <f>IF($K21=3,1,0)</f>
        <v>0</v>
      </c>
      <c r="BO6" s="648">
        <f>IF($L21=3,1,0)</f>
        <v>0</v>
      </c>
      <c r="BP6" s="649">
        <f>IF($L21=1,1,0)</f>
        <v>0</v>
      </c>
      <c r="BQ6" s="650">
        <f>IF($M21=3,1,0)</f>
        <v>1</v>
      </c>
      <c r="BR6" s="649">
        <f>IF($N21=3,1,0)</f>
        <v>1</v>
      </c>
      <c r="BS6" s="649">
        <f>IF($N21=1,1,0)</f>
        <v>0</v>
      </c>
      <c r="BT6" s="649">
        <f>IF($O21=3,1,0)</f>
        <v>0</v>
      </c>
      <c r="BU6" s="648">
        <f>IF($P21=3,1,0)</f>
        <v>1</v>
      </c>
      <c r="BV6" s="649">
        <f>IF($P21=1,1,0)</f>
        <v>0</v>
      </c>
      <c r="BW6" s="650">
        <f>IF($Q21=3,1,0)</f>
        <v>0</v>
      </c>
      <c r="BX6" s="648">
        <f>IF($R21=3,1,0)</f>
        <v>1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 t="shared" ref="CD6:CD14" si="0">IF(Y17=3,1,0)</f>
        <v>0</v>
      </c>
      <c r="CE6" s="649">
        <f t="shared" ref="CE6:CE14" si="1">IF(Y17=1,1,0)</f>
        <v>0</v>
      </c>
      <c r="CF6" s="650">
        <f t="shared" ref="CF6:CF14" si="2">IF(Z17=3,1,0)</f>
        <v>0</v>
      </c>
      <c r="CG6" s="648">
        <f t="shared" ref="CG6:CG14" si="3">IF(AB17=3,1,0)</f>
        <v>0</v>
      </c>
      <c r="CH6" s="649">
        <f t="shared" ref="CH6:CH14" si="4">IF(AB17=1,1,0)</f>
        <v>0</v>
      </c>
      <c r="CI6" s="650">
        <f t="shared" ref="CI6:CI14" si="5">IF(AC17=3,1,0)</f>
        <v>0</v>
      </c>
      <c r="CJ6" s="648">
        <f t="shared" ref="CJ6:CJ14" si="6">IF(AV17=3,1,0)</f>
        <v>0</v>
      </c>
      <c r="CK6" s="649">
        <f t="shared" ref="CK6:CK14" si="7">IF(AV17=1,1,0)</f>
        <v>0</v>
      </c>
      <c r="CL6" s="650">
        <f t="shared" ref="CL6:CL14" si="8">IF(AW17=3,1,0)</f>
        <v>0</v>
      </c>
      <c r="CM6" s="648">
        <f t="shared" ref="CM6:CM14" si="9">IF(BC17=3,1,0)</f>
        <v>0</v>
      </c>
      <c r="CN6" s="649">
        <f t="shared" ref="CN6:CN14" si="10">IF(BC17=1,1,0)</f>
        <v>0</v>
      </c>
      <c r="CO6" s="650">
        <f t="shared" ref="CO6:CO14" si="11">IF(BD17=3,1,0)</f>
        <v>0</v>
      </c>
      <c r="CP6" s="648">
        <f t="shared" ref="CP6:CP14" si="12">IF(BF17=3,1,0)</f>
        <v>0</v>
      </c>
      <c r="CQ6" s="649">
        <f t="shared" ref="CQ6:CQ14" si="13">IF(BF17=1,1,0)</f>
        <v>0</v>
      </c>
      <c r="CR6" s="650">
        <f t="shared" ref="CR6:CR14" si="14">IF(BG17=3,1,0)</f>
        <v>0</v>
      </c>
      <c r="CS6" s="648">
        <f t="shared" ref="CS6:CS14" si="15">IF(BI17=3,1,0)</f>
        <v>0</v>
      </c>
      <c r="CT6" s="649">
        <f t="shared" ref="CT6:CT14" si="16">IF(BI17=1,1,0)</f>
        <v>0</v>
      </c>
      <c r="CU6" s="650">
        <f t="shared" ref="CU6:CU14" si="17">IF(BJ17=3,1,0)</f>
        <v>0</v>
      </c>
      <c r="CV6" s="648">
        <f t="shared" ref="CV6:CV14" si="18">IF(BL17=3,1,0)</f>
        <v>0</v>
      </c>
      <c r="CW6" s="649">
        <f t="shared" ref="CW6:CW14" si="19">IF(BL17=1,1,0)</f>
        <v>0</v>
      </c>
      <c r="CX6" s="650">
        <f t="shared" ref="CX6:CX14" si="20">IF(BM17=3,1,0)</f>
        <v>0</v>
      </c>
      <c r="CY6" s="648">
        <f t="shared" ref="CY6:CY14" si="21">IF(BO17=3,1,0)</f>
        <v>0</v>
      </c>
      <c r="CZ6" s="649">
        <f t="shared" ref="CZ6:CZ14" si="22">IF(BO17=1,1,0)</f>
        <v>0</v>
      </c>
      <c r="DA6" s="650">
        <f t="shared" ref="DA6:DA14" si="23">IF(BP17=3,1,0)</f>
        <v>0</v>
      </c>
      <c r="DB6" s="648">
        <f t="shared" ref="DB6:DB14" si="24">IF(BR17=3,1,0)</f>
        <v>0</v>
      </c>
      <c r="DC6" s="649">
        <f t="shared" ref="DC6:DC14" si="25">IF(BR17=1,1,0)</f>
        <v>0</v>
      </c>
      <c r="DD6" s="650">
        <f t="shared" ref="DD6:DD14" si="26">IF(BS17=3,1,0)</f>
        <v>0</v>
      </c>
    </row>
    <row r="7" spans="1:108" ht="27" customHeight="1" x14ac:dyDescent="0.55000000000000004">
      <c r="B7" s="87"/>
      <c r="C7" s="54">
        <v>2</v>
      </c>
      <c r="D7" s="93"/>
      <c r="E7" s="94"/>
      <c r="F7" s="93"/>
      <c r="G7" s="94"/>
      <c r="H7" s="93"/>
      <c r="I7" s="94"/>
      <c r="J7" s="95">
        <f>SUM(K6)</f>
        <v>3</v>
      </c>
      <c r="K7" s="96">
        <f>SUM(J6)</f>
        <v>21</v>
      </c>
      <c r="L7" s="93">
        <v>15</v>
      </c>
      <c r="M7" s="94">
        <v>11</v>
      </c>
      <c r="N7" s="93">
        <v>9</v>
      </c>
      <c r="O7" s="94">
        <v>17</v>
      </c>
      <c r="P7" s="93">
        <v>23</v>
      </c>
      <c r="Q7" s="94">
        <v>5</v>
      </c>
      <c r="R7" s="97"/>
      <c r="S7" s="98"/>
      <c r="T7" s="93">
        <v>9</v>
      </c>
      <c r="U7" s="94">
        <v>11</v>
      </c>
      <c r="V7" s="28"/>
      <c r="W7" s="55">
        <f t="shared" ref="W7:X14" si="27">SUM(D22,F22,H22,J22,L22,N22,P22,R22,T22)</f>
        <v>6</v>
      </c>
      <c r="X7" s="56">
        <f t="shared" si="27"/>
        <v>9</v>
      </c>
      <c r="Y7" s="34">
        <f t="shared" ref="Y7:Z14" si="28">SUM(D7,F7,H7,J7,L7,N7,P7,R7,T7)</f>
        <v>59</v>
      </c>
      <c r="Z7" s="34">
        <f t="shared" si="28"/>
        <v>65</v>
      </c>
      <c r="AA7" s="57">
        <f t="shared" ref="AA7:AA14" si="29">IF(NOT(Z7=0),Y7/Z7,0)</f>
        <v>0.90769230769230769</v>
      </c>
      <c r="AB7" s="57"/>
      <c r="AC7" s="34">
        <v>2</v>
      </c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2" t="str">
        <f>CONCATENATE(mannschaften!E7)</f>
        <v>Union Lambrechten PWV</v>
      </c>
      <c r="AV7" s="52">
        <f t="shared" ref="AV7:AV14" si="30">W7</f>
        <v>6</v>
      </c>
      <c r="AW7" s="92">
        <f>SUM(Quote02)</f>
        <v>0.90769230769230769</v>
      </c>
      <c r="AX7" s="92"/>
      <c r="AY7" s="717">
        <f t="shared" ref="AY7:BA14" si="31">SUM(BC7,BF7,BI7,BL7,BO7,BR7,BU7,BX7,CA7,CD7,CG7,CJ7,CM7,CP7,CS7,CV7,CY7,DB7)</f>
        <v>2</v>
      </c>
      <c r="AZ7" s="717">
        <f t="shared" si="31"/>
        <v>0</v>
      </c>
      <c r="BA7" s="717">
        <f t="shared" si="31"/>
        <v>3</v>
      </c>
      <c r="BC7" s="651">
        <f t="shared" ref="BC7:BC14" si="32">IF(D22=3,1,0)</f>
        <v>0</v>
      </c>
      <c r="BD7" s="86">
        <f t="shared" ref="BD7:BD14" si="33">IF(D22=1,1,0)</f>
        <v>0</v>
      </c>
      <c r="BE7" s="652">
        <f t="shared" ref="BE7:BF14" si="34">IF(E22=3,1,0)</f>
        <v>0</v>
      </c>
      <c r="BF7" s="651">
        <f t="shared" si="34"/>
        <v>0</v>
      </c>
      <c r="BG7" s="86">
        <f t="shared" ref="BG7:BG14" si="35">IF(F22=1,1,0)</f>
        <v>0</v>
      </c>
      <c r="BH7" s="652">
        <f t="shared" ref="BH7:BI14" si="36">IF(G22=3,1,0)</f>
        <v>0</v>
      </c>
      <c r="BI7" s="651">
        <f t="shared" si="36"/>
        <v>0</v>
      </c>
      <c r="BJ7" s="86">
        <f t="shared" ref="BJ7:BJ14" si="37">IF(H22=1,1,0)</f>
        <v>0</v>
      </c>
      <c r="BK7" s="652">
        <f t="shared" ref="BK7:BL14" si="38">IF(I22=3,1,0)</f>
        <v>0</v>
      </c>
      <c r="BL7" s="86">
        <f t="shared" si="38"/>
        <v>0</v>
      </c>
      <c r="BM7" s="86">
        <f t="shared" ref="BM7:BM14" si="39">IF(J22=1,1,0)</f>
        <v>0</v>
      </c>
      <c r="BN7" s="86">
        <f t="shared" ref="BN7:BO14" si="40">IF(K22=3,1,0)</f>
        <v>1</v>
      </c>
      <c r="BO7" s="651">
        <f t="shared" si="40"/>
        <v>1</v>
      </c>
      <c r="BP7" s="86">
        <f t="shared" ref="BP7:BP14" si="41">IF(L22=1,1,0)</f>
        <v>0</v>
      </c>
      <c r="BQ7" s="652">
        <f t="shared" ref="BQ7:BR14" si="42">IF(M22=3,1,0)</f>
        <v>0</v>
      </c>
      <c r="BR7" s="86">
        <f t="shared" si="42"/>
        <v>0</v>
      </c>
      <c r="BS7" s="86">
        <f>IF(N21=1,1,0)</f>
        <v>0</v>
      </c>
      <c r="BT7" s="86">
        <f t="shared" ref="BT7:BU14" si="43">IF(O22=3,1,0)</f>
        <v>1</v>
      </c>
      <c r="BU7" s="651">
        <f t="shared" si="43"/>
        <v>1</v>
      </c>
      <c r="BV7" s="86">
        <f t="shared" ref="BV7:BV14" si="44">IF(P22=1,1,0)</f>
        <v>0</v>
      </c>
      <c r="BW7" s="652">
        <f t="shared" ref="BW7:BX14" si="45">IF(Q22=3,1,0)</f>
        <v>0</v>
      </c>
      <c r="BX7" s="651">
        <f t="shared" si="45"/>
        <v>0</v>
      </c>
      <c r="BY7" s="86">
        <f t="shared" ref="BY7:BY14" si="46">IF(R22=1,1,0)</f>
        <v>0</v>
      </c>
      <c r="BZ7" s="652">
        <f t="shared" ref="BZ7:CA14" si="47">IF(S22=3,1,0)</f>
        <v>0</v>
      </c>
      <c r="CA7" s="651">
        <f t="shared" si="47"/>
        <v>0</v>
      </c>
      <c r="CB7" s="86">
        <f t="shared" ref="CB7:CB14" si="48">IF(T22=1,1,0)</f>
        <v>0</v>
      </c>
      <c r="CC7" s="652">
        <f t="shared" ref="CC7:CC14" si="49">IF(U22=3,1,0)</f>
        <v>1</v>
      </c>
      <c r="CD7" s="651">
        <f>IF(Y18=3,1,0)</f>
        <v>0</v>
      </c>
      <c r="CE7" s="86">
        <f>IF(Y18=1,1,0)</f>
        <v>0</v>
      </c>
      <c r="CF7" s="652">
        <f>IF(Z18=3,1,0)</f>
        <v>0</v>
      </c>
      <c r="CG7" s="651">
        <f t="shared" si="3"/>
        <v>0</v>
      </c>
      <c r="CH7" s="86">
        <f t="shared" si="4"/>
        <v>0</v>
      </c>
      <c r="CI7" s="652">
        <f t="shared" si="5"/>
        <v>0</v>
      </c>
      <c r="CJ7" s="651">
        <f t="shared" si="6"/>
        <v>0</v>
      </c>
      <c r="CK7" s="86">
        <f t="shared" si="7"/>
        <v>0</v>
      </c>
      <c r="CL7" s="652">
        <f t="shared" si="8"/>
        <v>0</v>
      </c>
      <c r="CM7" s="651">
        <f t="shared" si="9"/>
        <v>0</v>
      </c>
      <c r="CN7" s="86">
        <f t="shared" si="10"/>
        <v>0</v>
      </c>
      <c r="CO7" s="652">
        <f t="shared" si="11"/>
        <v>0</v>
      </c>
      <c r="CP7" s="651">
        <f t="shared" si="12"/>
        <v>0</v>
      </c>
      <c r="CQ7" s="86">
        <f t="shared" si="13"/>
        <v>0</v>
      </c>
      <c r="CR7" s="652">
        <f t="shared" si="14"/>
        <v>0</v>
      </c>
      <c r="CS7" s="651">
        <f t="shared" si="15"/>
        <v>0</v>
      </c>
      <c r="CT7" s="86">
        <f t="shared" si="16"/>
        <v>0</v>
      </c>
      <c r="CU7" s="652">
        <f t="shared" si="17"/>
        <v>0</v>
      </c>
      <c r="CV7" s="651">
        <f t="shared" si="18"/>
        <v>0</v>
      </c>
      <c r="CW7" s="86">
        <f t="shared" si="19"/>
        <v>0</v>
      </c>
      <c r="CX7" s="652">
        <f t="shared" si="20"/>
        <v>0</v>
      </c>
      <c r="CY7" s="651">
        <f t="shared" si="21"/>
        <v>0</v>
      </c>
      <c r="CZ7" s="86">
        <f t="shared" si="22"/>
        <v>0</v>
      </c>
      <c r="DA7" s="652">
        <f t="shared" si="23"/>
        <v>0</v>
      </c>
      <c r="DB7" s="651">
        <f t="shared" si="24"/>
        <v>0</v>
      </c>
      <c r="DC7" s="86">
        <f t="shared" si="25"/>
        <v>0</v>
      </c>
      <c r="DD7" s="652">
        <f t="shared" si="26"/>
        <v>0</v>
      </c>
    </row>
    <row r="8" spans="1:108" ht="27" customHeight="1" x14ac:dyDescent="0.6">
      <c r="A8" s="58"/>
      <c r="B8" s="99"/>
      <c r="C8" s="54">
        <v>3</v>
      </c>
      <c r="D8" s="93">
        <v>21</v>
      </c>
      <c r="E8" s="94">
        <v>3</v>
      </c>
      <c r="F8" s="93">
        <v>34</v>
      </c>
      <c r="G8" s="94">
        <v>0</v>
      </c>
      <c r="H8" s="95">
        <f>SUM(I7)</f>
        <v>0</v>
      </c>
      <c r="I8" s="96">
        <f>SUM(H7)</f>
        <v>0</v>
      </c>
      <c r="J8" s="93">
        <v>19</v>
      </c>
      <c r="K8" s="94">
        <v>7</v>
      </c>
      <c r="L8" s="93">
        <v>12</v>
      </c>
      <c r="M8" s="94">
        <v>8</v>
      </c>
      <c r="N8" s="93">
        <v>14</v>
      </c>
      <c r="O8" s="94">
        <v>6</v>
      </c>
      <c r="P8" s="97"/>
      <c r="Q8" s="98"/>
      <c r="R8" s="95">
        <f>SUM(S6)</f>
        <v>5</v>
      </c>
      <c r="S8" s="96">
        <f>SUM(R6)</f>
        <v>19</v>
      </c>
      <c r="T8" s="93">
        <v>15</v>
      </c>
      <c r="U8" s="94">
        <v>11</v>
      </c>
      <c r="V8" s="28"/>
      <c r="W8" s="55">
        <f t="shared" si="27"/>
        <v>18</v>
      </c>
      <c r="X8" s="56">
        <f t="shared" si="27"/>
        <v>3</v>
      </c>
      <c r="Y8" s="34">
        <f t="shared" si="28"/>
        <v>120</v>
      </c>
      <c r="Z8" s="34">
        <f t="shared" si="28"/>
        <v>54</v>
      </c>
      <c r="AA8" s="57">
        <f t="shared" si="29"/>
        <v>2.2222222222222223</v>
      </c>
      <c r="AB8" s="57"/>
      <c r="AC8" s="34">
        <v>3</v>
      </c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2" t="str">
        <f>CONCATENATE(mannschaften!E8)</f>
        <v>Union PWV Diersbach 1</v>
      </c>
      <c r="AV8" s="52">
        <f t="shared" si="30"/>
        <v>18</v>
      </c>
      <c r="AW8" s="92">
        <f>SUM(Quote03)</f>
        <v>2.2222222222222223</v>
      </c>
      <c r="AX8" s="92"/>
      <c r="AY8" s="717">
        <f t="shared" si="31"/>
        <v>6</v>
      </c>
      <c r="AZ8" s="717">
        <f t="shared" si="31"/>
        <v>0</v>
      </c>
      <c r="BA8" s="717">
        <f t="shared" si="31"/>
        <v>1</v>
      </c>
      <c r="BC8" s="651">
        <f t="shared" si="32"/>
        <v>1</v>
      </c>
      <c r="BD8" s="86">
        <f t="shared" si="33"/>
        <v>0</v>
      </c>
      <c r="BE8" s="652">
        <f t="shared" si="34"/>
        <v>0</v>
      </c>
      <c r="BF8" s="651">
        <f t="shared" si="34"/>
        <v>1</v>
      </c>
      <c r="BG8" s="86">
        <f t="shared" si="35"/>
        <v>0</v>
      </c>
      <c r="BH8" s="652">
        <f t="shared" si="36"/>
        <v>0</v>
      </c>
      <c r="BI8" s="651">
        <f t="shared" si="36"/>
        <v>0</v>
      </c>
      <c r="BJ8" s="86">
        <f t="shared" si="37"/>
        <v>0</v>
      </c>
      <c r="BK8" s="652">
        <f t="shared" si="38"/>
        <v>0</v>
      </c>
      <c r="BL8" s="86">
        <f t="shared" si="38"/>
        <v>1</v>
      </c>
      <c r="BM8" s="86">
        <f t="shared" si="39"/>
        <v>0</v>
      </c>
      <c r="BN8" s="86">
        <f t="shared" si="40"/>
        <v>0</v>
      </c>
      <c r="BO8" s="651">
        <f t="shared" si="40"/>
        <v>1</v>
      </c>
      <c r="BP8" s="86">
        <f t="shared" si="41"/>
        <v>0</v>
      </c>
      <c r="BQ8" s="652">
        <f t="shared" si="42"/>
        <v>0</v>
      </c>
      <c r="BR8" s="86">
        <f t="shared" si="42"/>
        <v>1</v>
      </c>
      <c r="BS8" s="86">
        <f t="shared" ref="BS8:BS14" si="50">IF(N23=1,1,0)</f>
        <v>0</v>
      </c>
      <c r="BT8" s="86">
        <f t="shared" si="43"/>
        <v>0</v>
      </c>
      <c r="BU8" s="651">
        <f t="shared" si="43"/>
        <v>0</v>
      </c>
      <c r="BV8" s="86">
        <f t="shared" si="44"/>
        <v>0</v>
      </c>
      <c r="BW8" s="652">
        <f t="shared" si="45"/>
        <v>0</v>
      </c>
      <c r="BX8" s="651">
        <f t="shared" si="45"/>
        <v>0</v>
      </c>
      <c r="BY8" s="86">
        <f t="shared" si="46"/>
        <v>0</v>
      </c>
      <c r="BZ8" s="652">
        <f t="shared" si="47"/>
        <v>1</v>
      </c>
      <c r="CA8" s="651">
        <f t="shared" si="47"/>
        <v>1</v>
      </c>
      <c r="CB8" s="86">
        <f t="shared" si="48"/>
        <v>0</v>
      </c>
      <c r="CC8" s="652">
        <f t="shared" si="49"/>
        <v>0</v>
      </c>
      <c r="CD8" s="651">
        <f t="shared" si="0"/>
        <v>0</v>
      </c>
      <c r="CE8" s="86">
        <f t="shared" si="1"/>
        <v>0</v>
      </c>
      <c r="CF8" s="652">
        <f t="shared" si="2"/>
        <v>0</v>
      </c>
      <c r="CG8" s="651">
        <f t="shared" si="3"/>
        <v>0</v>
      </c>
      <c r="CH8" s="86">
        <f t="shared" si="4"/>
        <v>0</v>
      </c>
      <c r="CI8" s="652">
        <f t="shared" si="5"/>
        <v>0</v>
      </c>
      <c r="CJ8" s="651">
        <f t="shared" si="6"/>
        <v>0</v>
      </c>
      <c r="CK8" s="86">
        <f t="shared" si="7"/>
        <v>0</v>
      </c>
      <c r="CL8" s="652">
        <f t="shared" si="8"/>
        <v>0</v>
      </c>
      <c r="CM8" s="651">
        <f t="shared" si="9"/>
        <v>0</v>
      </c>
      <c r="CN8" s="86">
        <f t="shared" si="10"/>
        <v>0</v>
      </c>
      <c r="CO8" s="652">
        <f t="shared" si="11"/>
        <v>0</v>
      </c>
      <c r="CP8" s="651">
        <f t="shared" si="12"/>
        <v>0</v>
      </c>
      <c r="CQ8" s="86">
        <f t="shared" si="13"/>
        <v>0</v>
      </c>
      <c r="CR8" s="652">
        <f t="shared" si="14"/>
        <v>0</v>
      </c>
      <c r="CS8" s="651">
        <f t="shared" si="15"/>
        <v>0</v>
      </c>
      <c r="CT8" s="86">
        <f t="shared" si="16"/>
        <v>0</v>
      </c>
      <c r="CU8" s="652">
        <f t="shared" si="17"/>
        <v>0</v>
      </c>
      <c r="CV8" s="651">
        <f t="shared" si="18"/>
        <v>0</v>
      </c>
      <c r="CW8" s="86">
        <f t="shared" si="19"/>
        <v>0</v>
      </c>
      <c r="CX8" s="652">
        <f t="shared" si="20"/>
        <v>0</v>
      </c>
      <c r="CY8" s="651">
        <f t="shared" si="21"/>
        <v>0</v>
      </c>
      <c r="CZ8" s="86">
        <f t="shared" si="22"/>
        <v>0</v>
      </c>
      <c r="DA8" s="652">
        <f t="shared" si="23"/>
        <v>0</v>
      </c>
      <c r="DB8" s="651">
        <f t="shared" si="24"/>
        <v>0</v>
      </c>
      <c r="DC8" s="86">
        <f t="shared" si="25"/>
        <v>0</v>
      </c>
      <c r="DD8" s="652">
        <f t="shared" si="26"/>
        <v>0</v>
      </c>
    </row>
    <row r="9" spans="1:108" ht="27" customHeight="1" x14ac:dyDescent="0.6">
      <c r="A9" s="58"/>
      <c r="B9" s="99"/>
      <c r="C9" s="54">
        <v>4</v>
      </c>
      <c r="D9" s="93">
        <v>5</v>
      </c>
      <c r="E9" s="94">
        <v>19</v>
      </c>
      <c r="F9" s="95">
        <f>SUM(G8)</f>
        <v>0</v>
      </c>
      <c r="G9" s="96">
        <f>SUM(F8)</f>
        <v>34</v>
      </c>
      <c r="H9" s="95">
        <f>SUM(I6)</f>
        <v>0</v>
      </c>
      <c r="I9" s="96">
        <f>SUM(H6)</f>
        <v>0</v>
      </c>
      <c r="J9" s="93">
        <v>6</v>
      </c>
      <c r="K9" s="94">
        <v>20</v>
      </c>
      <c r="L9" s="93">
        <v>12</v>
      </c>
      <c r="M9" s="94">
        <v>14</v>
      </c>
      <c r="N9" s="97"/>
      <c r="O9" s="98"/>
      <c r="P9" s="95">
        <f>SUM(Q7)</f>
        <v>5</v>
      </c>
      <c r="Q9" s="96">
        <f>SUM(P7)</f>
        <v>23</v>
      </c>
      <c r="R9" s="93">
        <v>8</v>
      </c>
      <c r="S9" s="94">
        <v>26</v>
      </c>
      <c r="T9" s="93">
        <v>14</v>
      </c>
      <c r="U9" s="94">
        <v>8</v>
      </c>
      <c r="V9" s="28"/>
      <c r="W9" s="55">
        <f t="shared" si="27"/>
        <v>3</v>
      </c>
      <c r="X9" s="56">
        <f t="shared" si="27"/>
        <v>18</v>
      </c>
      <c r="Y9" s="34">
        <f t="shared" si="28"/>
        <v>50</v>
      </c>
      <c r="Z9" s="34">
        <f t="shared" si="28"/>
        <v>144</v>
      </c>
      <c r="AA9" s="57">
        <f t="shared" si="29"/>
        <v>0.34722222222222221</v>
      </c>
      <c r="AB9" s="57"/>
      <c r="AC9" s="34">
        <v>4</v>
      </c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2" t="str">
        <f>CONCATENATE(mannschaften!E9)</f>
        <v>ASVö TSV PW St.Marienkirchen</v>
      </c>
      <c r="AV9" s="52">
        <f t="shared" si="30"/>
        <v>3</v>
      </c>
      <c r="AW9" s="92">
        <f>SUM(Quote04)</f>
        <v>0.34722222222222221</v>
      </c>
      <c r="AX9" s="92"/>
      <c r="AY9" s="717">
        <f t="shared" si="31"/>
        <v>1</v>
      </c>
      <c r="AZ9" s="717">
        <f t="shared" si="31"/>
        <v>0</v>
      </c>
      <c r="BA9" s="717">
        <f t="shared" si="31"/>
        <v>6</v>
      </c>
      <c r="BC9" s="651">
        <f t="shared" si="32"/>
        <v>0</v>
      </c>
      <c r="BD9" s="86">
        <f t="shared" si="33"/>
        <v>0</v>
      </c>
      <c r="BE9" s="652">
        <f t="shared" si="34"/>
        <v>1</v>
      </c>
      <c r="BF9" s="651">
        <f t="shared" si="34"/>
        <v>0</v>
      </c>
      <c r="BG9" s="86">
        <f t="shared" si="35"/>
        <v>0</v>
      </c>
      <c r="BH9" s="652">
        <f t="shared" si="36"/>
        <v>1</v>
      </c>
      <c r="BI9" s="651">
        <f t="shared" si="36"/>
        <v>0</v>
      </c>
      <c r="BJ9" s="86">
        <f t="shared" si="37"/>
        <v>0</v>
      </c>
      <c r="BK9" s="652">
        <f t="shared" si="38"/>
        <v>0</v>
      </c>
      <c r="BL9" s="86">
        <f t="shared" si="38"/>
        <v>0</v>
      </c>
      <c r="BM9" s="86">
        <f t="shared" si="39"/>
        <v>0</v>
      </c>
      <c r="BN9" s="86">
        <f t="shared" si="40"/>
        <v>1</v>
      </c>
      <c r="BO9" s="651">
        <f t="shared" si="40"/>
        <v>0</v>
      </c>
      <c r="BP9" s="86">
        <f t="shared" si="41"/>
        <v>0</v>
      </c>
      <c r="BQ9" s="652">
        <f t="shared" si="42"/>
        <v>1</v>
      </c>
      <c r="BR9" s="86">
        <f t="shared" si="42"/>
        <v>0</v>
      </c>
      <c r="BS9" s="86">
        <f t="shared" si="50"/>
        <v>0</v>
      </c>
      <c r="BT9" s="86">
        <f t="shared" si="43"/>
        <v>0</v>
      </c>
      <c r="BU9" s="651">
        <f t="shared" si="43"/>
        <v>0</v>
      </c>
      <c r="BV9" s="86">
        <f t="shared" si="44"/>
        <v>0</v>
      </c>
      <c r="BW9" s="652">
        <f t="shared" si="45"/>
        <v>1</v>
      </c>
      <c r="BX9" s="651">
        <f t="shared" si="45"/>
        <v>0</v>
      </c>
      <c r="BY9" s="86">
        <f t="shared" si="46"/>
        <v>0</v>
      </c>
      <c r="BZ9" s="652">
        <f t="shared" si="47"/>
        <v>1</v>
      </c>
      <c r="CA9" s="651">
        <f t="shared" si="47"/>
        <v>1</v>
      </c>
      <c r="CB9" s="86">
        <f t="shared" si="48"/>
        <v>0</v>
      </c>
      <c r="CC9" s="652">
        <f t="shared" si="49"/>
        <v>0</v>
      </c>
      <c r="CD9" s="651">
        <f t="shared" si="0"/>
        <v>0</v>
      </c>
      <c r="CE9" s="86">
        <f t="shared" si="1"/>
        <v>0</v>
      </c>
      <c r="CF9" s="652">
        <f t="shared" si="2"/>
        <v>0</v>
      </c>
      <c r="CG9" s="651">
        <f t="shared" si="3"/>
        <v>0</v>
      </c>
      <c r="CH9" s="86">
        <f t="shared" si="4"/>
        <v>0</v>
      </c>
      <c r="CI9" s="652">
        <f t="shared" si="5"/>
        <v>0</v>
      </c>
      <c r="CJ9" s="651">
        <f t="shared" si="6"/>
        <v>0</v>
      </c>
      <c r="CK9" s="86">
        <f t="shared" si="7"/>
        <v>0</v>
      </c>
      <c r="CL9" s="652">
        <f t="shared" si="8"/>
        <v>0</v>
      </c>
      <c r="CM9" s="651">
        <f t="shared" si="9"/>
        <v>0</v>
      </c>
      <c r="CN9" s="86">
        <f t="shared" si="10"/>
        <v>0</v>
      </c>
      <c r="CO9" s="652">
        <f t="shared" si="11"/>
        <v>0</v>
      </c>
      <c r="CP9" s="651">
        <f t="shared" si="12"/>
        <v>0</v>
      </c>
      <c r="CQ9" s="86">
        <f t="shared" si="13"/>
        <v>0</v>
      </c>
      <c r="CR9" s="652">
        <f t="shared" si="14"/>
        <v>0</v>
      </c>
      <c r="CS9" s="651">
        <f t="shared" si="15"/>
        <v>0</v>
      </c>
      <c r="CT9" s="86">
        <f t="shared" si="16"/>
        <v>0</v>
      </c>
      <c r="CU9" s="652">
        <f t="shared" si="17"/>
        <v>0</v>
      </c>
      <c r="CV9" s="651">
        <f t="shared" si="18"/>
        <v>0</v>
      </c>
      <c r="CW9" s="86">
        <f t="shared" si="19"/>
        <v>0</v>
      </c>
      <c r="CX9" s="652">
        <f t="shared" si="20"/>
        <v>0</v>
      </c>
      <c r="CY9" s="651">
        <f t="shared" si="21"/>
        <v>0</v>
      </c>
      <c r="CZ9" s="86">
        <f t="shared" si="22"/>
        <v>0</v>
      </c>
      <c r="DA9" s="652">
        <f t="shared" si="23"/>
        <v>0</v>
      </c>
      <c r="DB9" s="651">
        <f t="shared" si="24"/>
        <v>0</v>
      </c>
      <c r="DC9" s="86">
        <f t="shared" si="25"/>
        <v>0</v>
      </c>
      <c r="DD9" s="652">
        <f t="shared" si="26"/>
        <v>0</v>
      </c>
    </row>
    <row r="10" spans="1:108" ht="27" customHeight="1" x14ac:dyDescent="0.6">
      <c r="A10" s="58"/>
      <c r="B10" s="99"/>
      <c r="C10" s="54">
        <v>5</v>
      </c>
      <c r="D10" s="95">
        <f>SUM(E9)</f>
        <v>19</v>
      </c>
      <c r="E10" s="96">
        <f>SUM(D9)</f>
        <v>5</v>
      </c>
      <c r="F10" s="95">
        <f>SUM(G7)</f>
        <v>0</v>
      </c>
      <c r="G10" s="96">
        <f>SUM(F7)</f>
        <v>0</v>
      </c>
      <c r="H10" s="93">
        <v>6</v>
      </c>
      <c r="I10" s="94">
        <v>12</v>
      </c>
      <c r="J10" s="93">
        <v>14</v>
      </c>
      <c r="K10" s="94">
        <v>8</v>
      </c>
      <c r="L10" s="97"/>
      <c r="M10" s="98"/>
      <c r="N10" s="95">
        <f>SUM(O8)</f>
        <v>6</v>
      </c>
      <c r="O10" s="96">
        <f>SUM(N8)</f>
        <v>14</v>
      </c>
      <c r="P10" s="95">
        <f>SUM(Q6)</f>
        <v>9</v>
      </c>
      <c r="Q10" s="96">
        <f>SUM(P6)</f>
        <v>11</v>
      </c>
      <c r="R10" s="93">
        <v>14</v>
      </c>
      <c r="S10" s="94">
        <v>6</v>
      </c>
      <c r="T10" s="93">
        <v>12</v>
      </c>
      <c r="U10" s="94">
        <v>8</v>
      </c>
      <c r="V10" s="28"/>
      <c r="W10" s="55">
        <f t="shared" si="27"/>
        <v>12</v>
      </c>
      <c r="X10" s="56">
        <f t="shared" si="27"/>
        <v>9</v>
      </c>
      <c r="Y10" s="34">
        <f t="shared" si="28"/>
        <v>80</v>
      </c>
      <c r="Z10" s="34">
        <f t="shared" si="28"/>
        <v>64</v>
      </c>
      <c r="AA10" s="57">
        <f t="shared" si="29"/>
        <v>1.25</v>
      </c>
      <c r="AB10" s="57"/>
      <c r="AC10" s="34">
        <v>5</v>
      </c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2" t="str">
        <f>CONCATENATE(mannschaften!E10)</f>
        <v>ASVÖ PV Taufkirchen 1</v>
      </c>
      <c r="AV10" s="52">
        <f t="shared" si="30"/>
        <v>12</v>
      </c>
      <c r="AW10" s="92">
        <f>SUM(Quote05)</f>
        <v>1.25</v>
      </c>
      <c r="AX10" s="92"/>
      <c r="AY10" s="717">
        <f t="shared" si="31"/>
        <v>4</v>
      </c>
      <c r="AZ10" s="717">
        <f t="shared" si="31"/>
        <v>0</v>
      </c>
      <c r="BA10" s="717">
        <f t="shared" si="31"/>
        <v>3</v>
      </c>
      <c r="BC10" s="651">
        <f t="shared" si="32"/>
        <v>1</v>
      </c>
      <c r="BD10" s="86">
        <f t="shared" si="33"/>
        <v>0</v>
      </c>
      <c r="BE10" s="652">
        <f t="shared" si="34"/>
        <v>0</v>
      </c>
      <c r="BF10" s="651">
        <f t="shared" si="34"/>
        <v>0</v>
      </c>
      <c r="BG10" s="86">
        <f t="shared" si="35"/>
        <v>0</v>
      </c>
      <c r="BH10" s="652">
        <f t="shared" si="36"/>
        <v>0</v>
      </c>
      <c r="BI10" s="651">
        <f t="shared" si="36"/>
        <v>0</v>
      </c>
      <c r="BJ10" s="86">
        <f t="shared" si="37"/>
        <v>0</v>
      </c>
      <c r="BK10" s="652">
        <f t="shared" si="38"/>
        <v>1</v>
      </c>
      <c r="BL10" s="86">
        <f t="shared" si="38"/>
        <v>1</v>
      </c>
      <c r="BM10" s="86">
        <f t="shared" si="39"/>
        <v>0</v>
      </c>
      <c r="BN10" s="86">
        <f t="shared" si="40"/>
        <v>0</v>
      </c>
      <c r="BO10" s="651">
        <f t="shared" si="40"/>
        <v>0</v>
      </c>
      <c r="BP10" s="86">
        <f t="shared" si="41"/>
        <v>0</v>
      </c>
      <c r="BQ10" s="652">
        <f t="shared" si="42"/>
        <v>0</v>
      </c>
      <c r="BR10" s="86">
        <f t="shared" si="42"/>
        <v>0</v>
      </c>
      <c r="BS10" s="86">
        <f t="shared" si="50"/>
        <v>0</v>
      </c>
      <c r="BT10" s="86">
        <f t="shared" si="43"/>
        <v>1</v>
      </c>
      <c r="BU10" s="651">
        <f t="shared" si="43"/>
        <v>0</v>
      </c>
      <c r="BV10" s="86">
        <f t="shared" si="44"/>
        <v>0</v>
      </c>
      <c r="BW10" s="652">
        <f t="shared" si="45"/>
        <v>1</v>
      </c>
      <c r="BX10" s="651">
        <f t="shared" si="45"/>
        <v>1</v>
      </c>
      <c r="BY10" s="86">
        <f t="shared" si="46"/>
        <v>0</v>
      </c>
      <c r="BZ10" s="652">
        <f t="shared" si="47"/>
        <v>0</v>
      </c>
      <c r="CA10" s="651">
        <f t="shared" si="47"/>
        <v>1</v>
      </c>
      <c r="CB10" s="86">
        <f t="shared" si="48"/>
        <v>0</v>
      </c>
      <c r="CC10" s="652">
        <f t="shared" si="49"/>
        <v>0</v>
      </c>
      <c r="CD10" s="651">
        <f t="shared" si="0"/>
        <v>0</v>
      </c>
      <c r="CE10" s="86">
        <f t="shared" si="1"/>
        <v>0</v>
      </c>
      <c r="CF10" s="652">
        <f t="shared" si="2"/>
        <v>0</v>
      </c>
      <c r="CG10" s="651">
        <f t="shared" si="3"/>
        <v>0</v>
      </c>
      <c r="CH10" s="86">
        <f t="shared" si="4"/>
        <v>0</v>
      </c>
      <c r="CI10" s="652">
        <f t="shared" si="5"/>
        <v>0</v>
      </c>
      <c r="CJ10" s="651">
        <f t="shared" si="6"/>
        <v>0</v>
      </c>
      <c r="CK10" s="86">
        <f t="shared" si="7"/>
        <v>0</v>
      </c>
      <c r="CL10" s="652">
        <f t="shared" si="8"/>
        <v>0</v>
      </c>
      <c r="CM10" s="651">
        <f t="shared" si="9"/>
        <v>0</v>
      </c>
      <c r="CN10" s="86">
        <f t="shared" si="10"/>
        <v>0</v>
      </c>
      <c r="CO10" s="652">
        <f t="shared" si="11"/>
        <v>0</v>
      </c>
      <c r="CP10" s="651">
        <f t="shared" si="12"/>
        <v>0</v>
      </c>
      <c r="CQ10" s="86">
        <f t="shared" si="13"/>
        <v>0</v>
      </c>
      <c r="CR10" s="652">
        <f t="shared" si="14"/>
        <v>0</v>
      </c>
      <c r="CS10" s="651">
        <f t="shared" si="15"/>
        <v>0</v>
      </c>
      <c r="CT10" s="86">
        <f t="shared" si="16"/>
        <v>0</v>
      </c>
      <c r="CU10" s="652">
        <f t="shared" si="17"/>
        <v>0</v>
      </c>
      <c r="CV10" s="651">
        <f t="shared" si="18"/>
        <v>0</v>
      </c>
      <c r="CW10" s="86">
        <f t="shared" si="19"/>
        <v>0</v>
      </c>
      <c r="CX10" s="652">
        <f t="shared" si="20"/>
        <v>0</v>
      </c>
      <c r="CY10" s="651">
        <f t="shared" si="21"/>
        <v>0</v>
      </c>
      <c r="CZ10" s="86">
        <f t="shared" si="22"/>
        <v>0</v>
      </c>
      <c r="DA10" s="652">
        <f t="shared" si="23"/>
        <v>0</v>
      </c>
      <c r="DB10" s="651">
        <f t="shared" si="24"/>
        <v>0</v>
      </c>
      <c r="DC10" s="86">
        <f t="shared" si="25"/>
        <v>0</v>
      </c>
      <c r="DD10" s="652">
        <f t="shared" si="26"/>
        <v>0</v>
      </c>
    </row>
    <row r="11" spans="1:108" ht="27" customHeight="1" x14ac:dyDescent="0.6">
      <c r="A11" s="58"/>
      <c r="B11" s="99"/>
      <c r="C11" s="54">
        <v>6</v>
      </c>
      <c r="D11" s="95">
        <f>SUM(E8)</f>
        <v>3</v>
      </c>
      <c r="E11" s="96">
        <f>SUM(D8)</f>
        <v>21</v>
      </c>
      <c r="F11" s="95">
        <f>SUM(G6)</f>
        <v>0</v>
      </c>
      <c r="G11" s="96">
        <f>SUM(F6)</f>
        <v>0</v>
      </c>
      <c r="H11" s="93">
        <v>15</v>
      </c>
      <c r="I11" s="94">
        <v>11</v>
      </c>
      <c r="J11" s="97"/>
      <c r="K11" s="98"/>
      <c r="L11" s="95">
        <f>SUM(M9)</f>
        <v>14</v>
      </c>
      <c r="M11" s="96">
        <f>SUM(L9)</f>
        <v>12</v>
      </c>
      <c r="N11" s="95">
        <f>SUM(O7)</f>
        <v>17</v>
      </c>
      <c r="O11" s="96">
        <f>SUM(N7)</f>
        <v>9</v>
      </c>
      <c r="P11" s="93">
        <v>11</v>
      </c>
      <c r="Q11" s="94">
        <v>13</v>
      </c>
      <c r="R11" s="93">
        <v>10</v>
      </c>
      <c r="S11" s="94">
        <v>14</v>
      </c>
      <c r="T11" s="95">
        <f>SUM(U10)</f>
        <v>8</v>
      </c>
      <c r="U11" s="96">
        <f>SUM(T10)</f>
        <v>12</v>
      </c>
      <c r="V11" s="28"/>
      <c r="W11" s="55">
        <f t="shared" si="27"/>
        <v>9</v>
      </c>
      <c r="X11" s="56">
        <f t="shared" si="27"/>
        <v>12</v>
      </c>
      <c r="Y11" s="34">
        <f t="shared" si="28"/>
        <v>78</v>
      </c>
      <c r="Z11" s="34">
        <f t="shared" si="28"/>
        <v>92</v>
      </c>
      <c r="AA11" s="57">
        <f t="shared" si="29"/>
        <v>0.84782608695652173</v>
      </c>
      <c r="AB11" s="57"/>
      <c r="AC11" s="34">
        <v>6</v>
      </c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2" t="str">
        <f>CONCATENATE(mannschaften!E11)</f>
        <v>Union PWV Diersbach 2</v>
      </c>
      <c r="AV11" s="52">
        <f t="shared" si="30"/>
        <v>9</v>
      </c>
      <c r="AW11" s="92">
        <f>SUM(Quote06)</f>
        <v>0.84782608695652173</v>
      </c>
      <c r="AX11" s="92"/>
      <c r="AY11" s="717">
        <f t="shared" si="31"/>
        <v>3</v>
      </c>
      <c r="AZ11" s="717">
        <f t="shared" si="31"/>
        <v>0</v>
      </c>
      <c r="BA11" s="717">
        <f t="shared" si="31"/>
        <v>4</v>
      </c>
      <c r="BC11" s="651">
        <f t="shared" si="32"/>
        <v>0</v>
      </c>
      <c r="BD11" s="86">
        <f t="shared" si="33"/>
        <v>0</v>
      </c>
      <c r="BE11" s="652">
        <f t="shared" si="34"/>
        <v>1</v>
      </c>
      <c r="BF11" s="651">
        <f t="shared" si="34"/>
        <v>0</v>
      </c>
      <c r="BG11" s="86">
        <f t="shared" si="35"/>
        <v>0</v>
      </c>
      <c r="BH11" s="652">
        <f t="shared" si="36"/>
        <v>0</v>
      </c>
      <c r="BI11" s="651">
        <f t="shared" si="36"/>
        <v>1</v>
      </c>
      <c r="BJ11" s="86">
        <f t="shared" si="37"/>
        <v>0</v>
      </c>
      <c r="BK11" s="652">
        <f t="shared" si="38"/>
        <v>0</v>
      </c>
      <c r="BL11" s="86">
        <f t="shared" si="38"/>
        <v>0</v>
      </c>
      <c r="BM11" s="86">
        <f t="shared" si="39"/>
        <v>0</v>
      </c>
      <c r="BN11" s="86">
        <f t="shared" si="40"/>
        <v>0</v>
      </c>
      <c r="BO11" s="651">
        <f t="shared" si="40"/>
        <v>1</v>
      </c>
      <c r="BP11" s="86">
        <f t="shared" si="41"/>
        <v>0</v>
      </c>
      <c r="BQ11" s="652">
        <f t="shared" si="42"/>
        <v>0</v>
      </c>
      <c r="BR11" s="86">
        <f t="shared" si="42"/>
        <v>1</v>
      </c>
      <c r="BS11" s="86">
        <f t="shared" si="50"/>
        <v>0</v>
      </c>
      <c r="BT11" s="86">
        <f t="shared" si="43"/>
        <v>0</v>
      </c>
      <c r="BU11" s="651">
        <f t="shared" si="43"/>
        <v>0</v>
      </c>
      <c r="BV11" s="86">
        <f t="shared" si="44"/>
        <v>0</v>
      </c>
      <c r="BW11" s="652">
        <f t="shared" si="45"/>
        <v>1</v>
      </c>
      <c r="BX11" s="651">
        <f t="shared" si="45"/>
        <v>0</v>
      </c>
      <c r="BY11" s="86">
        <f t="shared" si="46"/>
        <v>0</v>
      </c>
      <c r="BZ11" s="652">
        <f t="shared" si="47"/>
        <v>1</v>
      </c>
      <c r="CA11" s="651">
        <f t="shared" si="47"/>
        <v>0</v>
      </c>
      <c r="CB11" s="86">
        <f t="shared" si="48"/>
        <v>0</v>
      </c>
      <c r="CC11" s="652">
        <f t="shared" si="49"/>
        <v>1</v>
      </c>
      <c r="CD11" s="651">
        <f t="shared" si="0"/>
        <v>0</v>
      </c>
      <c r="CE11" s="86">
        <f t="shared" si="1"/>
        <v>0</v>
      </c>
      <c r="CF11" s="652">
        <f t="shared" si="2"/>
        <v>0</v>
      </c>
      <c r="CG11" s="651">
        <f t="shared" si="3"/>
        <v>0</v>
      </c>
      <c r="CH11" s="86">
        <f t="shared" si="4"/>
        <v>0</v>
      </c>
      <c r="CI11" s="652">
        <f t="shared" si="5"/>
        <v>0</v>
      </c>
      <c r="CJ11" s="651">
        <f t="shared" si="6"/>
        <v>0</v>
      </c>
      <c r="CK11" s="86">
        <f t="shared" si="7"/>
        <v>0</v>
      </c>
      <c r="CL11" s="652">
        <f t="shared" si="8"/>
        <v>0</v>
      </c>
      <c r="CM11" s="651">
        <f t="shared" si="9"/>
        <v>0</v>
      </c>
      <c r="CN11" s="86">
        <f t="shared" si="10"/>
        <v>0</v>
      </c>
      <c r="CO11" s="652">
        <f t="shared" si="11"/>
        <v>0</v>
      </c>
      <c r="CP11" s="651">
        <f t="shared" si="12"/>
        <v>0</v>
      </c>
      <c r="CQ11" s="86">
        <f t="shared" si="13"/>
        <v>0</v>
      </c>
      <c r="CR11" s="652">
        <f t="shared" si="14"/>
        <v>0</v>
      </c>
      <c r="CS11" s="651">
        <f t="shared" si="15"/>
        <v>0</v>
      </c>
      <c r="CT11" s="86">
        <f t="shared" si="16"/>
        <v>0</v>
      </c>
      <c r="CU11" s="652">
        <f t="shared" si="17"/>
        <v>0</v>
      </c>
      <c r="CV11" s="651">
        <f t="shared" si="18"/>
        <v>0</v>
      </c>
      <c r="CW11" s="86">
        <f t="shared" si="19"/>
        <v>0</v>
      </c>
      <c r="CX11" s="652">
        <f t="shared" si="20"/>
        <v>0</v>
      </c>
      <c r="CY11" s="651">
        <f t="shared" si="21"/>
        <v>0</v>
      </c>
      <c r="CZ11" s="86">
        <f t="shared" si="22"/>
        <v>0</v>
      </c>
      <c r="DA11" s="652">
        <f t="shared" si="23"/>
        <v>0</v>
      </c>
      <c r="DB11" s="651">
        <f t="shared" si="24"/>
        <v>0</v>
      </c>
      <c r="DC11" s="86">
        <f t="shared" si="25"/>
        <v>0</v>
      </c>
      <c r="DD11" s="652">
        <f t="shared" si="26"/>
        <v>0</v>
      </c>
    </row>
    <row r="12" spans="1:108" ht="27" customHeight="1" x14ac:dyDescent="0.6">
      <c r="A12" s="58"/>
      <c r="B12" s="99"/>
      <c r="C12" s="54">
        <v>7</v>
      </c>
      <c r="D12" s="95">
        <f>SUM(E7)</f>
        <v>0</v>
      </c>
      <c r="E12" s="96">
        <f>SUM(D7)</f>
        <v>0</v>
      </c>
      <c r="F12" s="93">
        <v>5</v>
      </c>
      <c r="G12" s="94">
        <v>23</v>
      </c>
      <c r="H12" s="97"/>
      <c r="I12" s="98"/>
      <c r="J12" s="95">
        <f>SUM(K10)</f>
        <v>8</v>
      </c>
      <c r="K12" s="96">
        <f>SUM(J10)</f>
        <v>14</v>
      </c>
      <c r="L12" s="95">
        <f>SUM(M8)</f>
        <v>8</v>
      </c>
      <c r="M12" s="96">
        <f>SUM(L8)</f>
        <v>12</v>
      </c>
      <c r="N12" s="95">
        <f>SUM(O6)</f>
        <v>11</v>
      </c>
      <c r="O12" s="96">
        <f>SUM(N6)</f>
        <v>15</v>
      </c>
      <c r="P12" s="93">
        <v>0</v>
      </c>
      <c r="Q12" s="94">
        <v>24</v>
      </c>
      <c r="R12" s="95">
        <f>SUM(S11)</f>
        <v>14</v>
      </c>
      <c r="S12" s="96">
        <f>SUM(R11)</f>
        <v>10</v>
      </c>
      <c r="T12" s="95">
        <f>SUM(U9)</f>
        <v>8</v>
      </c>
      <c r="U12" s="96">
        <f>SUM(T9)</f>
        <v>14</v>
      </c>
      <c r="V12" s="28"/>
      <c r="W12" s="55">
        <f t="shared" si="27"/>
        <v>3</v>
      </c>
      <c r="X12" s="56">
        <f t="shared" si="27"/>
        <v>18</v>
      </c>
      <c r="Y12" s="34">
        <f t="shared" si="28"/>
        <v>54</v>
      </c>
      <c r="Z12" s="34">
        <f t="shared" si="28"/>
        <v>112</v>
      </c>
      <c r="AA12" s="57">
        <f t="shared" si="29"/>
        <v>0.48214285714285715</v>
      </c>
      <c r="AB12" s="57"/>
      <c r="AC12" s="34">
        <v>7</v>
      </c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2" t="str">
        <f>CONCATENATE(mannschaften!E12)</f>
        <v>PV Hub</v>
      </c>
      <c r="AV12" s="52">
        <f t="shared" si="30"/>
        <v>3</v>
      </c>
      <c r="AW12" s="92">
        <f>SUM(Quote07)</f>
        <v>0.48214285714285715</v>
      </c>
      <c r="AX12" s="92"/>
      <c r="AY12" s="717">
        <f t="shared" si="31"/>
        <v>1</v>
      </c>
      <c r="AZ12" s="717">
        <f t="shared" si="31"/>
        <v>0</v>
      </c>
      <c r="BA12" s="717">
        <f t="shared" si="31"/>
        <v>6</v>
      </c>
      <c r="BC12" s="651">
        <f t="shared" si="32"/>
        <v>0</v>
      </c>
      <c r="BD12" s="86">
        <f t="shared" si="33"/>
        <v>0</v>
      </c>
      <c r="BE12" s="652">
        <f t="shared" si="34"/>
        <v>0</v>
      </c>
      <c r="BF12" s="651">
        <f t="shared" si="34"/>
        <v>0</v>
      </c>
      <c r="BG12" s="86">
        <f t="shared" si="35"/>
        <v>0</v>
      </c>
      <c r="BH12" s="652">
        <f t="shared" si="36"/>
        <v>1</v>
      </c>
      <c r="BI12" s="651">
        <f t="shared" si="36"/>
        <v>0</v>
      </c>
      <c r="BJ12" s="86">
        <f t="shared" si="37"/>
        <v>0</v>
      </c>
      <c r="BK12" s="652">
        <f t="shared" si="38"/>
        <v>0</v>
      </c>
      <c r="BL12" s="86">
        <f t="shared" si="38"/>
        <v>0</v>
      </c>
      <c r="BM12" s="86">
        <f t="shared" si="39"/>
        <v>0</v>
      </c>
      <c r="BN12" s="86">
        <f t="shared" si="40"/>
        <v>1</v>
      </c>
      <c r="BO12" s="651">
        <f t="shared" si="40"/>
        <v>0</v>
      </c>
      <c r="BP12" s="86">
        <f t="shared" si="41"/>
        <v>0</v>
      </c>
      <c r="BQ12" s="652">
        <f t="shared" si="42"/>
        <v>1</v>
      </c>
      <c r="BR12" s="86">
        <f t="shared" si="42"/>
        <v>0</v>
      </c>
      <c r="BS12" s="86">
        <f t="shared" si="50"/>
        <v>0</v>
      </c>
      <c r="BT12" s="86">
        <f t="shared" si="43"/>
        <v>1</v>
      </c>
      <c r="BU12" s="651">
        <f t="shared" si="43"/>
        <v>0</v>
      </c>
      <c r="BV12" s="86">
        <f t="shared" si="44"/>
        <v>0</v>
      </c>
      <c r="BW12" s="652">
        <f t="shared" si="45"/>
        <v>1</v>
      </c>
      <c r="BX12" s="651">
        <f t="shared" si="45"/>
        <v>1</v>
      </c>
      <c r="BY12" s="86">
        <f t="shared" si="46"/>
        <v>0</v>
      </c>
      <c r="BZ12" s="652">
        <f t="shared" si="47"/>
        <v>0</v>
      </c>
      <c r="CA12" s="651">
        <f t="shared" si="47"/>
        <v>0</v>
      </c>
      <c r="CB12" s="86">
        <f t="shared" si="48"/>
        <v>0</v>
      </c>
      <c r="CC12" s="652">
        <f t="shared" si="49"/>
        <v>1</v>
      </c>
      <c r="CD12" s="651">
        <f t="shared" si="0"/>
        <v>0</v>
      </c>
      <c r="CE12" s="86">
        <f t="shared" si="1"/>
        <v>0</v>
      </c>
      <c r="CF12" s="652">
        <f t="shared" si="2"/>
        <v>0</v>
      </c>
      <c r="CG12" s="651">
        <f t="shared" si="3"/>
        <v>0</v>
      </c>
      <c r="CH12" s="86">
        <f t="shared" si="4"/>
        <v>0</v>
      </c>
      <c r="CI12" s="652">
        <f t="shared" si="5"/>
        <v>0</v>
      </c>
      <c r="CJ12" s="651">
        <f t="shared" si="6"/>
        <v>0</v>
      </c>
      <c r="CK12" s="86">
        <f t="shared" si="7"/>
        <v>0</v>
      </c>
      <c r="CL12" s="652">
        <f t="shared" si="8"/>
        <v>0</v>
      </c>
      <c r="CM12" s="651">
        <f t="shared" si="9"/>
        <v>0</v>
      </c>
      <c r="CN12" s="86">
        <f t="shared" si="10"/>
        <v>0</v>
      </c>
      <c r="CO12" s="652">
        <f t="shared" si="11"/>
        <v>0</v>
      </c>
      <c r="CP12" s="651">
        <f t="shared" si="12"/>
        <v>0</v>
      </c>
      <c r="CQ12" s="86">
        <f t="shared" si="13"/>
        <v>0</v>
      </c>
      <c r="CR12" s="652">
        <f t="shared" si="14"/>
        <v>0</v>
      </c>
      <c r="CS12" s="651">
        <f t="shared" si="15"/>
        <v>0</v>
      </c>
      <c r="CT12" s="86">
        <f t="shared" si="16"/>
        <v>0</v>
      </c>
      <c r="CU12" s="652">
        <f t="shared" si="17"/>
        <v>0</v>
      </c>
      <c r="CV12" s="651">
        <f t="shared" si="18"/>
        <v>0</v>
      </c>
      <c r="CW12" s="86">
        <f t="shared" si="19"/>
        <v>0</v>
      </c>
      <c r="CX12" s="652">
        <f t="shared" si="20"/>
        <v>0</v>
      </c>
      <c r="CY12" s="651">
        <f t="shared" si="21"/>
        <v>0</v>
      </c>
      <c r="CZ12" s="86">
        <f t="shared" si="22"/>
        <v>0</v>
      </c>
      <c r="DA12" s="652">
        <f t="shared" si="23"/>
        <v>0</v>
      </c>
      <c r="DB12" s="651">
        <f t="shared" si="24"/>
        <v>0</v>
      </c>
      <c r="DC12" s="86">
        <f t="shared" si="25"/>
        <v>0</v>
      </c>
      <c r="DD12" s="652">
        <f t="shared" si="26"/>
        <v>0</v>
      </c>
    </row>
    <row r="13" spans="1:108" ht="27" customHeight="1" x14ac:dyDescent="0.6">
      <c r="A13" s="58"/>
      <c r="B13" s="99"/>
      <c r="C13" s="54">
        <v>8</v>
      </c>
      <c r="D13" s="95">
        <f>SUM(E6)</f>
        <v>0</v>
      </c>
      <c r="E13" s="96">
        <f>SUM(D6)</f>
        <v>0</v>
      </c>
      <c r="F13" s="97"/>
      <c r="G13" s="98"/>
      <c r="H13" s="95">
        <f>SUM(I11)</f>
        <v>11</v>
      </c>
      <c r="I13" s="96">
        <f>SUM(H11)</f>
        <v>15</v>
      </c>
      <c r="J13" s="95">
        <f>SUM(K9)</f>
        <v>20</v>
      </c>
      <c r="K13" s="96">
        <f>SUM(J9)</f>
        <v>6</v>
      </c>
      <c r="L13" s="95">
        <f>SUM(M7)</f>
        <v>11</v>
      </c>
      <c r="M13" s="96">
        <f>SUM(L7)</f>
        <v>15</v>
      </c>
      <c r="N13" s="93">
        <v>9</v>
      </c>
      <c r="O13" s="94">
        <v>13</v>
      </c>
      <c r="P13" s="95">
        <f>SUM(Q12)</f>
        <v>24</v>
      </c>
      <c r="Q13" s="96">
        <f>SUM(P12)</f>
        <v>0</v>
      </c>
      <c r="R13" s="95">
        <f>SUM(S10)</f>
        <v>6</v>
      </c>
      <c r="S13" s="96">
        <f>SUM(R10)</f>
        <v>14</v>
      </c>
      <c r="T13" s="95">
        <f>SUM(U8)</f>
        <v>11</v>
      </c>
      <c r="U13" s="96">
        <f>SUM(T8)</f>
        <v>15</v>
      </c>
      <c r="V13" s="28"/>
      <c r="W13" s="55">
        <f t="shared" si="27"/>
        <v>6</v>
      </c>
      <c r="X13" s="56">
        <f t="shared" si="27"/>
        <v>15</v>
      </c>
      <c r="Y13" s="34">
        <f t="shared" si="28"/>
        <v>92</v>
      </c>
      <c r="Z13" s="34">
        <f t="shared" si="28"/>
        <v>78</v>
      </c>
      <c r="AA13" s="57">
        <f t="shared" si="29"/>
        <v>1.1794871794871795</v>
      </c>
      <c r="AB13" s="57"/>
      <c r="AC13" s="34">
        <v>8</v>
      </c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2" t="str">
        <f>CONCATENATE(mannschaften!E13)</f>
        <v>Union PWV Ort/Osternach</v>
      </c>
      <c r="AV13" s="52">
        <f t="shared" si="30"/>
        <v>6</v>
      </c>
      <c r="AW13" s="92">
        <f>SUM(Quote08)</f>
        <v>1.1794871794871795</v>
      </c>
      <c r="AX13" s="92"/>
      <c r="AY13" s="717">
        <f t="shared" si="31"/>
        <v>2</v>
      </c>
      <c r="AZ13" s="717">
        <f t="shared" si="31"/>
        <v>0</v>
      </c>
      <c r="BA13" s="717">
        <f t="shared" si="31"/>
        <v>5</v>
      </c>
      <c r="BC13" s="651">
        <f t="shared" si="32"/>
        <v>0</v>
      </c>
      <c r="BD13" s="86">
        <f t="shared" si="33"/>
        <v>0</v>
      </c>
      <c r="BE13" s="652">
        <f t="shared" si="34"/>
        <v>0</v>
      </c>
      <c r="BF13" s="651">
        <f t="shared" si="34"/>
        <v>0</v>
      </c>
      <c r="BG13" s="86">
        <f t="shared" si="35"/>
        <v>0</v>
      </c>
      <c r="BH13" s="652">
        <f t="shared" si="36"/>
        <v>0</v>
      </c>
      <c r="BI13" s="651">
        <f t="shared" si="36"/>
        <v>0</v>
      </c>
      <c r="BJ13" s="86">
        <f t="shared" si="37"/>
        <v>0</v>
      </c>
      <c r="BK13" s="652">
        <f t="shared" si="38"/>
        <v>1</v>
      </c>
      <c r="BL13" s="86">
        <f t="shared" si="38"/>
        <v>1</v>
      </c>
      <c r="BM13" s="86">
        <f t="shared" si="39"/>
        <v>0</v>
      </c>
      <c r="BN13" s="86">
        <f t="shared" si="40"/>
        <v>0</v>
      </c>
      <c r="BO13" s="651">
        <f t="shared" si="40"/>
        <v>0</v>
      </c>
      <c r="BP13" s="86">
        <f t="shared" si="41"/>
        <v>0</v>
      </c>
      <c r="BQ13" s="652">
        <f t="shared" si="42"/>
        <v>1</v>
      </c>
      <c r="BR13" s="86">
        <f t="shared" si="42"/>
        <v>0</v>
      </c>
      <c r="BS13" s="86">
        <f t="shared" si="50"/>
        <v>0</v>
      </c>
      <c r="BT13" s="86">
        <f t="shared" si="43"/>
        <v>1</v>
      </c>
      <c r="BU13" s="651">
        <f t="shared" si="43"/>
        <v>1</v>
      </c>
      <c r="BV13" s="86">
        <f t="shared" si="44"/>
        <v>0</v>
      </c>
      <c r="BW13" s="652">
        <f t="shared" si="45"/>
        <v>0</v>
      </c>
      <c r="BX13" s="651">
        <f t="shared" si="45"/>
        <v>0</v>
      </c>
      <c r="BY13" s="86">
        <f t="shared" si="46"/>
        <v>0</v>
      </c>
      <c r="BZ13" s="652">
        <f t="shared" si="47"/>
        <v>1</v>
      </c>
      <c r="CA13" s="651">
        <f t="shared" si="47"/>
        <v>0</v>
      </c>
      <c r="CB13" s="86">
        <f t="shared" si="48"/>
        <v>0</v>
      </c>
      <c r="CC13" s="652">
        <f t="shared" si="49"/>
        <v>1</v>
      </c>
      <c r="CD13" s="651">
        <f t="shared" si="0"/>
        <v>0</v>
      </c>
      <c r="CE13" s="86">
        <f t="shared" si="1"/>
        <v>0</v>
      </c>
      <c r="CF13" s="652">
        <f t="shared" si="2"/>
        <v>0</v>
      </c>
      <c r="CG13" s="651">
        <f t="shared" si="3"/>
        <v>0</v>
      </c>
      <c r="CH13" s="86">
        <f t="shared" si="4"/>
        <v>0</v>
      </c>
      <c r="CI13" s="652">
        <f t="shared" si="5"/>
        <v>0</v>
      </c>
      <c r="CJ13" s="651">
        <f t="shared" si="6"/>
        <v>0</v>
      </c>
      <c r="CK13" s="86">
        <f t="shared" si="7"/>
        <v>0</v>
      </c>
      <c r="CL13" s="652">
        <f t="shared" si="8"/>
        <v>0</v>
      </c>
      <c r="CM13" s="651">
        <f t="shared" si="9"/>
        <v>0</v>
      </c>
      <c r="CN13" s="86">
        <f t="shared" si="10"/>
        <v>0</v>
      </c>
      <c r="CO13" s="652">
        <f t="shared" si="11"/>
        <v>0</v>
      </c>
      <c r="CP13" s="651">
        <f t="shared" si="12"/>
        <v>0</v>
      </c>
      <c r="CQ13" s="86">
        <f t="shared" si="13"/>
        <v>0</v>
      </c>
      <c r="CR13" s="652">
        <f t="shared" si="14"/>
        <v>0</v>
      </c>
      <c r="CS13" s="651">
        <f t="shared" si="15"/>
        <v>0</v>
      </c>
      <c r="CT13" s="86">
        <f t="shared" si="16"/>
        <v>0</v>
      </c>
      <c r="CU13" s="652">
        <f t="shared" si="17"/>
        <v>0</v>
      </c>
      <c r="CV13" s="651">
        <f t="shared" si="18"/>
        <v>0</v>
      </c>
      <c r="CW13" s="86">
        <f t="shared" si="19"/>
        <v>0</v>
      </c>
      <c r="CX13" s="652">
        <f t="shared" si="20"/>
        <v>0</v>
      </c>
      <c r="CY13" s="651">
        <f t="shared" si="21"/>
        <v>0</v>
      </c>
      <c r="CZ13" s="86">
        <f t="shared" si="22"/>
        <v>0</v>
      </c>
      <c r="DA13" s="652">
        <f t="shared" si="23"/>
        <v>0</v>
      </c>
      <c r="DB13" s="651">
        <f t="shared" si="24"/>
        <v>0</v>
      </c>
      <c r="DC13" s="86">
        <f t="shared" si="25"/>
        <v>0</v>
      </c>
      <c r="DD13" s="652">
        <f t="shared" si="26"/>
        <v>0</v>
      </c>
    </row>
    <row r="14" spans="1:108" ht="27" customHeight="1" x14ac:dyDescent="0.6">
      <c r="A14" s="58"/>
      <c r="B14" s="99"/>
      <c r="C14" s="54">
        <v>9</v>
      </c>
      <c r="D14" s="100"/>
      <c r="E14" s="101"/>
      <c r="F14" s="102">
        <f>SUM(G12)</f>
        <v>23</v>
      </c>
      <c r="G14" s="103">
        <f>SUM(F12)</f>
        <v>5</v>
      </c>
      <c r="H14" s="102">
        <f>SUM(I10)</f>
        <v>12</v>
      </c>
      <c r="I14" s="103">
        <f>SUM(H10)</f>
        <v>6</v>
      </c>
      <c r="J14" s="102">
        <f>SUM(K8)</f>
        <v>7</v>
      </c>
      <c r="K14" s="103">
        <f>SUM(J8)</f>
        <v>19</v>
      </c>
      <c r="L14" s="102">
        <f>SUM(M6)</f>
        <v>20</v>
      </c>
      <c r="M14" s="103">
        <f>SUM(L6)</f>
        <v>6</v>
      </c>
      <c r="N14" s="102">
        <f>SUM(O13)</f>
        <v>13</v>
      </c>
      <c r="O14" s="103">
        <f>SUM(N13)</f>
        <v>9</v>
      </c>
      <c r="P14" s="102">
        <f>SUM(Q11)</f>
        <v>13</v>
      </c>
      <c r="Q14" s="103">
        <f>SUM(P11)</f>
        <v>11</v>
      </c>
      <c r="R14" s="102">
        <f>SUM(S9)</f>
        <v>26</v>
      </c>
      <c r="S14" s="103">
        <f>SUM(R9)</f>
        <v>8</v>
      </c>
      <c r="T14" s="102">
        <f>SUM(U7)</f>
        <v>11</v>
      </c>
      <c r="U14" s="103">
        <f>SUM(T7)</f>
        <v>9</v>
      </c>
      <c r="V14" s="28"/>
      <c r="W14" s="55">
        <f t="shared" si="27"/>
        <v>21</v>
      </c>
      <c r="X14" s="56">
        <f t="shared" si="27"/>
        <v>3</v>
      </c>
      <c r="Y14" s="34">
        <f t="shared" si="28"/>
        <v>125</v>
      </c>
      <c r="Z14" s="34">
        <f>SUM(E14,G14,I14,K14,M14,O14,Q14,S14,U14)</f>
        <v>73</v>
      </c>
      <c r="AA14" s="57">
        <f t="shared" si="29"/>
        <v>1.7123287671232876</v>
      </c>
      <c r="AB14" s="57"/>
      <c r="AC14" s="34">
        <v>9</v>
      </c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2" t="str">
        <f>CONCATENATE(mannschaften!E14)</f>
        <v xml:space="preserve"> </v>
      </c>
      <c r="AV14" s="52">
        <f t="shared" si="30"/>
        <v>21</v>
      </c>
      <c r="AW14" s="92">
        <f>SUM(Quote09)</f>
        <v>1.7123287671232876</v>
      </c>
      <c r="AX14" s="92"/>
      <c r="AY14" s="717">
        <f t="shared" si="31"/>
        <v>7</v>
      </c>
      <c r="AZ14" s="717">
        <f t="shared" si="31"/>
        <v>0</v>
      </c>
      <c r="BA14" s="717">
        <f t="shared" si="31"/>
        <v>1</v>
      </c>
      <c r="BC14" s="651">
        <f t="shared" si="32"/>
        <v>0</v>
      </c>
      <c r="BD14" s="86">
        <f t="shared" si="33"/>
        <v>0</v>
      </c>
      <c r="BE14" s="652">
        <f t="shared" si="34"/>
        <v>0</v>
      </c>
      <c r="BF14" s="651">
        <f t="shared" si="34"/>
        <v>1</v>
      </c>
      <c r="BG14" s="86">
        <f t="shared" si="35"/>
        <v>0</v>
      </c>
      <c r="BH14" s="652">
        <f t="shared" si="36"/>
        <v>0</v>
      </c>
      <c r="BI14" s="651">
        <f t="shared" si="36"/>
        <v>1</v>
      </c>
      <c r="BJ14" s="86">
        <f t="shared" si="37"/>
        <v>0</v>
      </c>
      <c r="BK14" s="652">
        <f t="shared" si="38"/>
        <v>0</v>
      </c>
      <c r="BL14" s="86">
        <f t="shared" si="38"/>
        <v>0</v>
      </c>
      <c r="BM14" s="86">
        <f t="shared" si="39"/>
        <v>0</v>
      </c>
      <c r="BN14" s="86">
        <f t="shared" si="40"/>
        <v>1</v>
      </c>
      <c r="BO14" s="651">
        <f t="shared" si="40"/>
        <v>1</v>
      </c>
      <c r="BP14" s="86">
        <f t="shared" si="41"/>
        <v>0</v>
      </c>
      <c r="BQ14" s="652">
        <f t="shared" si="42"/>
        <v>0</v>
      </c>
      <c r="BR14" s="86">
        <f t="shared" si="42"/>
        <v>1</v>
      </c>
      <c r="BS14" s="86">
        <f t="shared" si="50"/>
        <v>0</v>
      </c>
      <c r="BT14" s="86">
        <f t="shared" si="43"/>
        <v>0</v>
      </c>
      <c r="BU14" s="651">
        <f t="shared" si="43"/>
        <v>1</v>
      </c>
      <c r="BV14" s="86">
        <f t="shared" si="44"/>
        <v>0</v>
      </c>
      <c r="BW14" s="652">
        <f t="shared" si="45"/>
        <v>0</v>
      </c>
      <c r="BX14" s="651">
        <f t="shared" si="45"/>
        <v>1</v>
      </c>
      <c r="BY14" s="86">
        <f t="shared" si="46"/>
        <v>0</v>
      </c>
      <c r="BZ14" s="652">
        <f t="shared" si="47"/>
        <v>0</v>
      </c>
      <c r="CA14" s="651">
        <f t="shared" si="47"/>
        <v>1</v>
      </c>
      <c r="CB14" s="86">
        <f t="shared" si="48"/>
        <v>0</v>
      </c>
      <c r="CC14" s="652">
        <f t="shared" si="49"/>
        <v>0</v>
      </c>
      <c r="CD14" s="651">
        <f t="shared" si="0"/>
        <v>0</v>
      </c>
      <c r="CE14" s="86">
        <f t="shared" si="1"/>
        <v>0</v>
      </c>
      <c r="CF14" s="652">
        <f t="shared" si="2"/>
        <v>0</v>
      </c>
      <c r="CG14" s="651">
        <f t="shared" si="3"/>
        <v>0</v>
      </c>
      <c r="CH14" s="86">
        <f t="shared" si="4"/>
        <v>0</v>
      </c>
      <c r="CI14" s="652">
        <f t="shared" si="5"/>
        <v>0</v>
      </c>
      <c r="CJ14" s="651">
        <f t="shared" si="6"/>
        <v>0</v>
      </c>
      <c r="CK14" s="86">
        <f t="shared" si="7"/>
        <v>0</v>
      </c>
      <c r="CL14" s="652">
        <f t="shared" si="8"/>
        <v>0</v>
      </c>
      <c r="CM14" s="651">
        <f t="shared" si="9"/>
        <v>0</v>
      </c>
      <c r="CN14" s="86">
        <f t="shared" si="10"/>
        <v>0</v>
      </c>
      <c r="CO14" s="652">
        <f t="shared" si="11"/>
        <v>0</v>
      </c>
      <c r="CP14" s="651">
        <f t="shared" si="12"/>
        <v>0</v>
      </c>
      <c r="CQ14" s="86">
        <f t="shared" si="13"/>
        <v>0</v>
      </c>
      <c r="CR14" s="652">
        <f t="shared" si="14"/>
        <v>0</v>
      </c>
      <c r="CS14" s="651">
        <f t="shared" si="15"/>
        <v>0</v>
      </c>
      <c r="CT14" s="86">
        <f t="shared" si="16"/>
        <v>0</v>
      </c>
      <c r="CU14" s="652">
        <f t="shared" si="17"/>
        <v>0</v>
      </c>
      <c r="CV14" s="651">
        <f t="shared" si="18"/>
        <v>0</v>
      </c>
      <c r="CW14" s="86">
        <f t="shared" si="19"/>
        <v>0</v>
      </c>
      <c r="CX14" s="652">
        <f t="shared" si="20"/>
        <v>0</v>
      </c>
      <c r="CY14" s="651">
        <f t="shared" si="21"/>
        <v>0</v>
      </c>
      <c r="CZ14" s="86">
        <f t="shared" si="22"/>
        <v>0</v>
      </c>
      <c r="DA14" s="652">
        <f t="shared" si="23"/>
        <v>0</v>
      </c>
      <c r="DB14" s="651">
        <f t="shared" si="24"/>
        <v>0</v>
      </c>
      <c r="DC14" s="86">
        <f t="shared" si="25"/>
        <v>0</v>
      </c>
      <c r="DD14" s="652">
        <f t="shared" si="26"/>
        <v>0</v>
      </c>
    </row>
    <row r="15" spans="1:108" ht="20.25" customHeight="1" x14ac:dyDescent="0.4">
      <c r="A15" s="58"/>
      <c r="B15" s="58"/>
      <c r="C15" s="104"/>
      <c r="D15" s="105"/>
      <c r="E15" s="105"/>
      <c r="F15" s="106"/>
      <c r="G15" s="106"/>
      <c r="H15" s="105"/>
      <c r="I15" s="105"/>
      <c r="J15" s="105"/>
      <c r="K15" s="105"/>
      <c r="L15" s="105"/>
      <c r="M15" s="105"/>
      <c r="N15" s="105"/>
      <c r="O15" s="105"/>
      <c r="P15" s="106"/>
      <c r="Q15" s="106"/>
      <c r="R15" s="105"/>
      <c r="S15" s="105"/>
      <c r="T15" s="105"/>
      <c r="U15" s="105"/>
      <c r="V15" s="28"/>
      <c r="W15" s="107"/>
      <c r="X15" s="27"/>
      <c r="Y15" s="34"/>
      <c r="Z15" s="34"/>
      <c r="AA15" s="57"/>
      <c r="AB15" s="57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108"/>
    </row>
    <row r="16" spans="1:108" ht="20.25" customHeight="1" x14ac:dyDescent="0.4">
      <c r="A16" s="58"/>
      <c r="B16" s="58"/>
      <c r="C16" s="104"/>
      <c r="D16" s="59">
        <f>SUM(D6:D14)</f>
        <v>48</v>
      </c>
      <c r="E16" s="59">
        <f t="shared" ref="E16:U16" si="51">SUM(E6:E14)</f>
        <v>48</v>
      </c>
      <c r="F16" s="59">
        <f t="shared" si="51"/>
        <v>62</v>
      </c>
      <c r="G16" s="59">
        <f t="shared" si="51"/>
        <v>62</v>
      </c>
      <c r="H16" s="59">
        <f t="shared" si="51"/>
        <v>44</v>
      </c>
      <c r="I16" s="59">
        <f t="shared" si="51"/>
        <v>44</v>
      </c>
      <c r="J16" s="59">
        <f t="shared" si="51"/>
        <v>98</v>
      </c>
      <c r="K16" s="59">
        <f t="shared" si="51"/>
        <v>98</v>
      </c>
      <c r="L16" s="59">
        <f t="shared" si="51"/>
        <v>98</v>
      </c>
      <c r="M16" s="59">
        <f t="shared" si="51"/>
        <v>98</v>
      </c>
      <c r="N16" s="59">
        <f t="shared" si="51"/>
        <v>94</v>
      </c>
      <c r="O16" s="59">
        <f t="shared" si="51"/>
        <v>94</v>
      </c>
      <c r="P16" s="59">
        <f t="shared" si="51"/>
        <v>96</v>
      </c>
      <c r="Q16" s="59">
        <f t="shared" si="51"/>
        <v>96</v>
      </c>
      <c r="R16" s="59">
        <f t="shared" si="51"/>
        <v>102</v>
      </c>
      <c r="S16" s="59">
        <f t="shared" si="51"/>
        <v>102</v>
      </c>
      <c r="T16" s="59">
        <f t="shared" si="51"/>
        <v>88</v>
      </c>
      <c r="U16" s="59">
        <f t="shared" si="51"/>
        <v>88</v>
      </c>
      <c r="V16" s="28"/>
      <c r="W16" s="107"/>
      <c r="X16" s="27"/>
      <c r="Y16" s="34"/>
      <c r="Z16" s="34"/>
      <c r="AA16" s="57"/>
      <c r="AB16" s="57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52"/>
    </row>
    <row r="17" spans="1:47" ht="20.25" customHeight="1" x14ac:dyDescent="0.4">
      <c r="A17" s="58"/>
      <c r="B17" s="5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34"/>
      <c r="Z17" s="34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</row>
    <row r="18" spans="1:47" ht="20.25" customHeight="1" x14ac:dyDescent="0.4">
      <c r="A18" s="58"/>
      <c r="B18" s="5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32">
        <f>SUM(W6:W16)</f>
        <v>90</v>
      </c>
      <c r="X18" s="32">
        <f>SUM(X6:X16)</f>
        <v>90</v>
      </c>
      <c r="Y18" s="60">
        <f>SUM(Y6:Y16)</f>
        <v>730</v>
      </c>
      <c r="Z18" s="34">
        <f>SUM(Z6:Z16)</f>
        <v>730</v>
      </c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</row>
    <row r="19" spans="1:47" ht="20.25" customHeight="1" x14ac:dyDescent="0.4">
      <c r="A19" s="58"/>
      <c r="B19" s="5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61">
        <f>SUM(D16,F16,H16,J16,L16,N16,P16,R16,T16)</f>
        <v>730</v>
      </c>
      <c r="X19" s="28">
        <f>SUM(E16,G16,I16,K16,M16,O16,Q16,S16,U16)</f>
        <v>730</v>
      </c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1:47" ht="12.75" customHeight="1" x14ac:dyDescent="0.25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7" ht="20.25" hidden="1" customHeight="1" x14ac:dyDescent="0.4">
      <c r="C21" s="109">
        <v>1</v>
      </c>
      <c r="D21" s="62">
        <f t="shared" ref="D21:D29" si="52">IF(D6&gt;E6,3,IF(D6+E6&lt;1,0,IF(D6=E6,1,0)))</f>
        <v>0</v>
      </c>
      <c r="E21" s="63">
        <f t="shared" ref="E21:E29" si="53">IF(D6&lt;E6,3,IF(D6+E6&lt;1,0,IF(D6=E6,1,0)))</f>
        <v>0</v>
      </c>
      <c r="F21" s="62">
        <f t="shared" ref="F21:F29" si="54">IF(F6&gt;G6,3,IF(F6+G6&lt;1,0,IF(F6=G6,1,0)))</f>
        <v>0</v>
      </c>
      <c r="G21" s="63">
        <f t="shared" ref="G21:G29" si="55">IF(F6&lt;G6,3,IF(F6+G6&lt;1,0,IF(F6=G6,1,0)))</f>
        <v>0</v>
      </c>
      <c r="H21" s="62">
        <f t="shared" ref="H21:H29" si="56">IF(H6&gt;I6,3,IF(H6+I6&lt;1,0,IF(H6=I6,1,0)))</f>
        <v>0</v>
      </c>
      <c r="I21" s="63">
        <f t="shared" ref="I21:I29" si="57">IF(H6&lt;I6,3,IF(H6+I6&lt;1,0,IF(H6=I6,1,0)))</f>
        <v>0</v>
      </c>
      <c r="J21" s="62">
        <f t="shared" ref="J21:J29" si="58">IF(J6&gt;K6,3,IF(J6+K6&lt;1,0,IF(J6=K6,1,0)))</f>
        <v>3</v>
      </c>
      <c r="K21" s="63">
        <f t="shared" ref="K21:K29" si="59">IF(J6&lt;K6,3,IF(J6+K6&lt;1,0,IF(J6=K6,1,0)))</f>
        <v>0</v>
      </c>
      <c r="L21" s="62">
        <f t="shared" ref="L21:L29" si="60">IF(L6&gt;M6,3,IF(L6+M6&lt;1,0,IF(L6=M6,1,0)))</f>
        <v>0</v>
      </c>
      <c r="M21" s="63">
        <f t="shared" ref="M21:M29" si="61">IF(L6&lt;M6,3,IF(L6+M6&lt;1,0,IF(L6=M6,1,0)))</f>
        <v>3</v>
      </c>
      <c r="N21" s="62">
        <f t="shared" ref="N21:N29" si="62">IF(N6&gt;O6,3,IF(N6+O6&lt;1,0,IF(N6=O6,1,0)))</f>
        <v>3</v>
      </c>
      <c r="O21" s="63">
        <f t="shared" ref="O21:O29" si="63">IF(N6&lt;O6,3,IF(N6+O6&lt;1,0,IF(N6=O6,1,0)))</f>
        <v>0</v>
      </c>
      <c r="P21" s="62">
        <f t="shared" ref="P21:P29" si="64">IF(P6&gt;Q6,3,IF(P6+Q6&lt;1,0,IF(P6=Q6,1,0)))</f>
        <v>3</v>
      </c>
      <c r="Q21" s="63">
        <f t="shared" ref="Q21:Q29" si="65">IF(P6&lt;Q6,3,IF(P6+Q6&lt;1,0,IF(P6=Q6,1,0)))</f>
        <v>0</v>
      </c>
      <c r="R21" s="62">
        <f t="shared" ref="R21:R29" si="66">IF(R6&gt;S6,3,IF(R6+S6&lt;1,0,IF(R6=S6,1,0)))</f>
        <v>3</v>
      </c>
      <c r="S21" s="63">
        <f t="shared" ref="S21:S29" si="67">IF(R6&lt;S6,3,IF(R6+S6&lt;1,0,IF(R6=S6,1,0)))</f>
        <v>0</v>
      </c>
      <c r="T21" s="62">
        <f t="shared" ref="T21:T29" si="68">IF(T6&gt;U6,3,IF(T6+U6&lt;1,0,IF(T6=U6,1,0)))</f>
        <v>0</v>
      </c>
      <c r="U21" s="63">
        <f t="shared" ref="U21:U29" si="69">IF(T6&lt;U6,3,IF(T6+U6&lt;1,0,IF(T6=U6,1,0)))</f>
        <v>0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</row>
    <row r="22" spans="1:47" s="64" customFormat="1" ht="21" hidden="1" customHeight="1" x14ac:dyDescent="0.4">
      <c r="C22" s="109">
        <v>2</v>
      </c>
      <c r="D22" s="62">
        <f t="shared" si="52"/>
        <v>0</v>
      </c>
      <c r="E22" s="63">
        <f t="shared" si="53"/>
        <v>0</v>
      </c>
      <c r="F22" s="62">
        <f t="shared" si="54"/>
        <v>0</v>
      </c>
      <c r="G22" s="63">
        <f t="shared" si="55"/>
        <v>0</v>
      </c>
      <c r="H22" s="62">
        <f t="shared" si="56"/>
        <v>0</v>
      </c>
      <c r="I22" s="63">
        <f t="shared" si="57"/>
        <v>0</v>
      </c>
      <c r="J22" s="62">
        <f t="shared" si="58"/>
        <v>0</v>
      </c>
      <c r="K22" s="63">
        <f t="shared" si="59"/>
        <v>3</v>
      </c>
      <c r="L22" s="62">
        <f t="shared" si="60"/>
        <v>3</v>
      </c>
      <c r="M22" s="63">
        <f t="shared" si="61"/>
        <v>0</v>
      </c>
      <c r="N22" s="62">
        <f t="shared" si="62"/>
        <v>0</v>
      </c>
      <c r="O22" s="63">
        <f t="shared" si="63"/>
        <v>3</v>
      </c>
      <c r="P22" s="62">
        <f t="shared" si="64"/>
        <v>3</v>
      </c>
      <c r="Q22" s="63">
        <f t="shared" si="65"/>
        <v>0</v>
      </c>
      <c r="R22" s="62">
        <f t="shared" si="66"/>
        <v>0</v>
      </c>
      <c r="S22" s="63">
        <f t="shared" si="67"/>
        <v>0</v>
      </c>
      <c r="T22" s="62">
        <f t="shared" si="68"/>
        <v>0</v>
      </c>
      <c r="U22" s="63">
        <f t="shared" si="69"/>
        <v>3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48"/>
    </row>
    <row r="23" spans="1:47" ht="18" hidden="1" customHeight="1" x14ac:dyDescent="0.4">
      <c r="C23" s="109">
        <v>3</v>
      </c>
      <c r="D23" s="62">
        <f t="shared" si="52"/>
        <v>3</v>
      </c>
      <c r="E23" s="63">
        <f t="shared" si="53"/>
        <v>0</v>
      </c>
      <c r="F23" s="62">
        <f t="shared" si="54"/>
        <v>3</v>
      </c>
      <c r="G23" s="63">
        <f t="shared" si="55"/>
        <v>0</v>
      </c>
      <c r="H23" s="62">
        <f t="shared" si="56"/>
        <v>0</v>
      </c>
      <c r="I23" s="63">
        <f t="shared" si="57"/>
        <v>0</v>
      </c>
      <c r="J23" s="62">
        <f t="shared" si="58"/>
        <v>3</v>
      </c>
      <c r="K23" s="63">
        <f t="shared" si="59"/>
        <v>0</v>
      </c>
      <c r="L23" s="62">
        <f t="shared" si="60"/>
        <v>3</v>
      </c>
      <c r="M23" s="63">
        <f t="shared" si="61"/>
        <v>0</v>
      </c>
      <c r="N23" s="62">
        <f t="shared" si="62"/>
        <v>3</v>
      </c>
      <c r="O23" s="63">
        <f t="shared" si="63"/>
        <v>0</v>
      </c>
      <c r="P23" s="62">
        <f t="shared" si="64"/>
        <v>0</v>
      </c>
      <c r="Q23" s="63">
        <f t="shared" si="65"/>
        <v>0</v>
      </c>
      <c r="R23" s="62">
        <f t="shared" si="66"/>
        <v>0</v>
      </c>
      <c r="S23" s="63">
        <f t="shared" si="67"/>
        <v>3</v>
      </c>
      <c r="T23" s="62">
        <f t="shared" si="68"/>
        <v>3</v>
      </c>
      <c r="U23" s="63">
        <f t="shared" si="69"/>
        <v>0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</row>
    <row r="24" spans="1:47" ht="20" hidden="1" x14ac:dyDescent="0.4">
      <c r="C24" s="109">
        <v>4</v>
      </c>
      <c r="D24" s="62">
        <f t="shared" si="52"/>
        <v>0</v>
      </c>
      <c r="E24" s="63">
        <f t="shared" si="53"/>
        <v>3</v>
      </c>
      <c r="F24" s="62">
        <f t="shared" si="54"/>
        <v>0</v>
      </c>
      <c r="G24" s="63">
        <f t="shared" si="55"/>
        <v>3</v>
      </c>
      <c r="H24" s="62">
        <f t="shared" si="56"/>
        <v>0</v>
      </c>
      <c r="I24" s="63">
        <f t="shared" si="57"/>
        <v>0</v>
      </c>
      <c r="J24" s="62">
        <f t="shared" si="58"/>
        <v>0</v>
      </c>
      <c r="K24" s="63">
        <f t="shared" si="59"/>
        <v>3</v>
      </c>
      <c r="L24" s="62">
        <f t="shared" si="60"/>
        <v>0</v>
      </c>
      <c r="M24" s="63">
        <f t="shared" si="61"/>
        <v>3</v>
      </c>
      <c r="N24" s="62">
        <f t="shared" si="62"/>
        <v>0</v>
      </c>
      <c r="O24" s="63">
        <f t="shared" si="63"/>
        <v>0</v>
      </c>
      <c r="P24" s="62">
        <f t="shared" si="64"/>
        <v>0</v>
      </c>
      <c r="Q24" s="63">
        <f t="shared" si="65"/>
        <v>3</v>
      </c>
      <c r="R24" s="62">
        <f t="shared" si="66"/>
        <v>0</v>
      </c>
      <c r="S24" s="63">
        <f t="shared" si="67"/>
        <v>3</v>
      </c>
      <c r="T24" s="62">
        <f t="shared" si="68"/>
        <v>3</v>
      </c>
      <c r="U24" s="63">
        <f t="shared" si="69"/>
        <v>0</v>
      </c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</row>
    <row r="25" spans="1:47" ht="20.25" hidden="1" customHeight="1" x14ac:dyDescent="0.4">
      <c r="C25" s="109">
        <v>5</v>
      </c>
      <c r="D25" s="62">
        <f t="shared" si="52"/>
        <v>3</v>
      </c>
      <c r="E25" s="63">
        <f t="shared" si="53"/>
        <v>0</v>
      </c>
      <c r="F25" s="62">
        <f t="shared" si="54"/>
        <v>0</v>
      </c>
      <c r="G25" s="63">
        <f t="shared" si="55"/>
        <v>0</v>
      </c>
      <c r="H25" s="62">
        <f t="shared" si="56"/>
        <v>0</v>
      </c>
      <c r="I25" s="63">
        <f t="shared" si="57"/>
        <v>3</v>
      </c>
      <c r="J25" s="62">
        <f t="shared" si="58"/>
        <v>3</v>
      </c>
      <c r="K25" s="63">
        <f t="shared" si="59"/>
        <v>0</v>
      </c>
      <c r="L25" s="62">
        <f t="shared" si="60"/>
        <v>0</v>
      </c>
      <c r="M25" s="63">
        <f t="shared" si="61"/>
        <v>0</v>
      </c>
      <c r="N25" s="62">
        <f t="shared" si="62"/>
        <v>0</v>
      </c>
      <c r="O25" s="63">
        <f t="shared" si="63"/>
        <v>3</v>
      </c>
      <c r="P25" s="62">
        <f t="shared" si="64"/>
        <v>0</v>
      </c>
      <c r="Q25" s="63">
        <f t="shared" si="65"/>
        <v>3</v>
      </c>
      <c r="R25" s="62">
        <f t="shared" si="66"/>
        <v>3</v>
      </c>
      <c r="S25" s="63">
        <f t="shared" si="67"/>
        <v>0</v>
      </c>
      <c r="T25" s="62">
        <f t="shared" si="68"/>
        <v>3</v>
      </c>
      <c r="U25" s="63">
        <f t="shared" si="69"/>
        <v>0</v>
      </c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</row>
    <row r="26" spans="1:47" ht="20.25" hidden="1" customHeight="1" x14ac:dyDescent="0.4">
      <c r="C26" s="109">
        <v>6</v>
      </c>
      <c r="D26" s="62">
        <f t="shared" si="52"/>
        <v>0</v>
      </c>
      <c r="E26" s="63">
        <f t="shared" si="53"/>
        <v>3</v>
      </c>
      <c r="F26" s="62">
        <f t="shared" si="54"/>
        <v>0</v>
      </c>
      <c r="G26" s="63">
        <f t="shared" si="55"/>
        <v>0</v>
      </c>
      <c r="H26" s="62">
        <f t="shared" si="56"/>
        <v>3</v>
      </c>
      <c r="I26" s="63">
        <f t="shared" si="57"/>
        <v>0</v>
      </c>
      <c r="J26" s="62">
        <f t="shared" si="58"/>
        <v>0</v>
      </c>
      <c r="K26" s="63">
        <f t="shared" si="59"/>
        <v>0</v>
      </c>
      <c r="L26" s="62">
        <f t="shared" si="60"/>
        <v>3</v>
      </c>
      <c r="M26" s="63">
        <f t="shared" si="61"/>
        <v>0</v>
      </c>
      <c r="N26" s="62">
        <f t="shared" si="62"/>
        <v>3</v>
      </c>
      <c r="O26" s="63">
        <f t="shared" si="63"/>
        <v>0</v>
      </c>
      <c r="P26" s="62">
        <f t="shared" si="64"/>
        <v>0</v>
      </c>
      <c r="Q26" s="63">
        <f t="shared" si="65"/>
        <v>3</v>
      </c>
      <c r="R26" s="62">
        <f t="shared" si="66"/>
        <v>0</v>
      </c>
      <c r="S26" s="63">
        <f t="shared" si="67"/>
        <v>3</v>
      </c>
      <c r="T26" s="62">
        <f t="shared" si="68"/>
        <v>0</v>
      </c>
      <c r="U26" s="63">
        <f t="shared" si="69"/>
        <v>3</v>
      </c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</row>
    <row r="27" spans="1:47" ht="20.25" hidden="1" customHeight="1" x14ac:dyDescent="0.4">
      <c r="C27" s="109">
        <v>7</v>
      </c>
      <c r="D27" s="62">
        <f t="shared" si="52"/>
        <v>0</v>
      </c>
      <c r="E27" s="63">
        <f t="shared" si="53"/>
        <v>0</v>
      </c>
      <c r="F27" s="62">
        <f t="shared" si="54"/>
        <v>0</v>
      </c>
      <c r="G27" s="63">
        <f t="shared" si="55"/>
        <v>3</v>
      </c>
      <c r="H27" s="62">
        <f t="shared" si="56"/>
        <v>0</v>
      </c>
      <c r="I27" s="63">
        <f t="shared" si="57"/>
        <v>0</v>
      </c>
      <c r="J27" s="62">
        <f t="shared" si="58"/>
        <v>0</v>
      </c>
      <c r="K27" s="63">
        <f t="shared" si="59"/>
        <v>3</v>
      </c>
      <c r="L27" s="62">
        <f t="shared" si="60"/>
        <v>0</v>
      </c>
      <c r="M27" s="63">
        <f t="shared" si="61"/>
        <v>3</v>
      </c>
      <c r="N27" s="62">
        <f t="shared" si="62"/>
        <v>0</v>
      </c>
      <c r="O27" s="63">
        <f t="shared" si="63"/>
        <v>3</v>
      </c>
      <c r="P27" s="62">
        <f t="shared" si="64"/>
        <v>0</v>
      </c>
      <c r="Q27" s="63">
        <f t="shared" si="65"/>
        <v>3</v>
      </c>
      <c r="R27" s="62">
        <f t="shared" si="66"/>
        <v>3</v>
      </c>
      <c r="S27" s="63">
        <f t="shared" si="67"/>
        <v>0</v>
      </c>
      <c r="T27" s="62">
        <f t="shared" si="68"/>
        <v>0</v>
      </c>
      <c r="U27" s="63">
        <f t="shared" si="69"/>
        <v>3</v>
      </c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7" ht="20.25" hidden="1" customHeight="1" x14ac:dyDescent="0.4">
      <c r="C28" s="109">
        <v>8</v>
      </c>
      <c r="D28" s="62">
        <f t="shared" si="52"/>
        <v>0</v>
      </c>
      <c r="E28" s="63">
        <f t="shared" si="53"/>
        <v>0</v>
      </c>
      <c r="F28" s="62">
        <f t="shared" si="54"/>
        <v>0</v>
      </c>
      <c r="G28" s="63">
        <f t="shared" si="55"/>
        <v>0</v>
      </c>
      <c r="H28" s="62">
        <f t="shared" si="56"/>
        <v>0</v>
      </c>
      <c r="I28" s="63">
        <f t="shared" si="57"/>
        <v>3</v>
      </c>
      <c r="J28" s="62">
        <f t="shared" si="58"/>
        <v>3</v>
      </c>
      <c r="K28" s="63">
        <f t="shared" si="59"/>
        <v>0</v>
      </c>
      <c r="L28" s="62">
        <f t="shared" si="60"/>
        <v>0</v>
      </c>
      <c r="M28" s="63">
        <f t="shared" si="61"/>
        <v>3</v>
      </c>
      <c r="N28" s="62">
        <f t="shared" si="62"/>
        <v>0</v>
      </c>
      <c r="O28" s="63">
        <f t="shared" si="63"/>
        <v>3</v>
      </c>
      <c r="P28" s="62">
        <f t="shared" si="64"/>
        <v>3</v>
      </c>
      <c r="Q28" s="63">
        <f t="shared" si="65"/>
        <v>0</v>
      </c>
      <c r="R28" s="62">
        <f t="shared" si="66"/>
        <v>0</v>
      </c>
      <c r="S28" s="63">
        <f t="shared" si="67"/>
        <v>3</v>
      </c>
      <c r="T28" s="62">
        <f t="shared" si="68"/>
        <v>0</v>
      </c>
      <c r="U28" s="63">
        <f t="shared" si="69"/>
        <v>3</v>
      </c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7" ht="20.25" hidden="1" customHeight="1" x14ac:dyDescent="0.4">
      <c r="C29" s="109">
        <v>9</v>
      </c>
      <c r="D29" s="62">
        <f t="shared" si="52"/>
        <v>0</v>
      </c>
      <c r="E29" s="63">
        <f t="shared" si="53"/>
        <v>0</v>
      </c>
      <c r="F29" s="62">
        <f t="shared" si="54"/>
        <v>3</v>
      </c>
      <c r="G29" s="63">
        <f t="shared" si="55"/>
        <v>0</v>
      </c>
      <c r="H29" s="62">
        <f t="shared" si="56"/>
        <v>3</v>
      </c>
      <c r="I29" s="63">
        <f t="shared" si="57"/>
        <v>0</v>
      </c>
      <c r="J29" s="62">
        <f t="shared" si="58"/>
        <v>0</v>
      </c>
      <c r="K29" s="63">
        <f t="shared" si="59"/>
        <v>3</v>
      </c>
      <c r="L29" s="62">
        <f t="shared" si="60"/>
        <v>3</v>
      </c>
      <c r="M29" s="63">
        <f t="shared" si="61"/>
        <v>0</v>
      </c>
      <c r="N29" s="62">
        <f t="shared" si="62"/>
        <v>3</v>
      </c>
      <c r="O29" s="63">
        <f t="shared" si="63"/>
        <v>0</v>
      </c>
      <c r="P29" s="62">
        <f t="shared" si="64"/>
        <v>3</v>
      </c>
      <c r="Q29" s="63">
        <f t="shared" si="65"/>
        <v>0</v>
      </c>
      <c r="R29" s="62">
        <f t="shared" si="66"/>
        <v>3</v>
      </c>
      <c r="S29" s="63">
        <f t="shared" si="67"/>
        <v>0</v>
      </c>
      <c r="T29" s="62">
        <f t="shared" si="68"/>
        <v>3</v>
      </c>
      <c r="U29" s="63">
        <f t="shared" si="69"/>
        <v>0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</row>
    <row r="30" spans="1:47" ht="20.25" hidden="1" customHeight="1" x14ac:dyDescent="0.25"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</row>
    <row r="31" spans="1:47" ht="20.25" hidden="1" customHeight="1" x14ac:dyDescent="0.25">
      <c r="D31" s="63">
        <f t="shared" ref="D31:U31" si="70">SUM(D21:D29)</f>
        <v>6</v>
      </c>
      <c r="E31" s="63">
        <f t="shared" si="70"/>
        <v>6</v>
      </c>
      <c r="F31" s="63">
        <f t="shared" si="70"/>
        <v>6</v>
      </c>
      <c r="G31" s="63">
        <f t="shared" si="70"/>
        <v>6</v>
      </c>
      <c r="H31" s="63">
        <f t="shared" si="70"/>
        <v>6</v>
      </c>
      <c r="I31" s="63">
        <f t="shared" si="70"/>
        <v>6</v>
      </c>
      <c r="J31" s="63">
        <f t="shared" si="70"/>
        <v>12</v>
      </c>
      <c r="K31" s="63">
        <f t="shared" si="70"/>
        <v>12</v>
      </c>
      <c r="L31" s="63">
        <f t="shared" si="70"/>
        <v>12</v>
      </c>
      <c r="M31" s="63">
        <f t="shared" si="70"/>
        <v>12</v>
      </c>
      <c r="N31" s="63">
        <f t="shared" si="70"/>
        <v>12</v>
      </c>
      <c r="O31" s="63">
        <f t="shared" si="70"/>
        <v>12</v>
      </c>
      <c r="P31" s="63">
        <f t="shared" si="70"/>
        <v>12</v>
      </c>
      <c r="Q31" s="63">
        <f t="shared" si="70"/>
        <v>12</v>
      </c>
      <c r="R31" s="63">
        <f t="shared" si="70"/>
        <v>12</v>
      </c>
      <c r="S31" s="63">
        <f t="shared" si="70"/>
        <v>12</v>
      </c>
      <c r="T31" s="63">
        <f t="shared" si="70"/>
        <v>12</v>
      </c>
      <c r="U31" s="63">
        <f t="shared" si="70"/>
        <v>12</v>
      </c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</row>
    <row r="32" spans="1:47" ht="20.25" customHeight="1" thickBot="1" x14ac:dyDescent="0.3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</row>
    <row r="33" spans="1:46" ht="20.5" thickBot="1" x14ac:dyDescent="0.45">
      <c r="C33" s="1135" t="s">
        <v>6</v>
      </c>
      <c r="D33" s="1133" t="s">
        <v>5</v>
      </c>
      <c r="E33" s="1133"/>
      <c r="F33" s="1133" t="s">
        <v>5</v>
      </c>
      <c r="G33" s="1133"/>
      <c r="H33" s="1133" t="s">
        <v>5</v>
      </c>
      <c r="I33" s="1133"/>
      <c r="J33" s="1133" t="s">
        <v>5</v>
      </c>
      <c r="K33" s="1133"/>
      <c r="L33" s="1133" t="s">
        <v>5</v>
      </c>
      <c r="M33" s="1133"/>
      <c r="N33" s="1133" t="s">
        <v>5</v>
      </c>
      <c r="O33" s="1133"/>
      <c r="P33" s="1133" t="s">
        <v>5</v>
      </c>
      <c r="Q33" s="1133"/>
      <c r="R33" s="1133" t="s">
        <v>5</v>
      </c>
      <c r="S33" s="1133"/>
      <c r="T33" s="1133" t="s">
        <v>5</v>
      </c>
      <c r="U33" s="1133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1:46" ht="25" x14ac:dyDescent="0.5">
      <c r="A34" s="53"/>
      <c r="B34" s="53"/>
      <c r="C34" s="1135"/>
      <c r="D34" s="1121">
        <v>1</v>
      </c>
      <c r="E34" s="1121"/>
      <c r="F34" s="1122">
        <v>2</v>
      </c>
      <c r="G34" s="1122"/>
      <c r="H34" s="1121">
        <v>3</v>
      </c>
      <c r="I34" s="1121"/>
      <c r="J34" s="1122">
        <v>4</v>
      </c>
      <c r="K34" s="1122"/>
      <c r="L34" s="1121">
        <v>5</v>
      </c>
      <c r="M34" s="1121"/>
      <c r="N34" s="1122">
        <v>6</v>
      </c>
      <c r="O34" s="1122"/>
      <c r="P34" s="1121">
        <v>7</v>
      </c>
      <c r="Q34" s="1121"/>
      <c r="R34" s="1122">
        <v>8</v>
      </c>
      <c r="S34" s="1122"/>
      <c r="T34" s="1121">
        <v>9</v>
      </c>
      <c r="U34" s="1121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1:46" ht="18" customHeight="1" x14ac:dyDescent="0.35">
      <c r="A35" s="53"/>
      <c r="B35" s="53"/>
      <c r="C35" s="86"/>
      <c r="D35" s="35"/>
      <c r="E35" s="35"/>
      <c r="F35" s="35"/>
      <c r="G35" s="35"/>
      <c r="H35" s="35"/>
      <c r="I35" s="110"/>
      <c r="J35" s="35"/>
      <c r="K35" s="35"/>
      <c r="L35" s="35"/>
      <c r="M35" s="110"/>
      <c r="N35" s="35"/>
      <c r="O35" s="35"/>
      <c r="P35" s="110"/>
      <c r="Q35" s="110"/>
      <c r="R35" s="35"/>
      <c r="S35" s="35"/>
      <c r="T35" s="110"/>
      <c r="U35" s="110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</row>
    <row r="36" spans="1:46" ht="20.25" customHeight="1" x14ac:dyDescent="0.4">
      <c r="A36" s="53"/>
      <c r="B36" s="53"/>
      <c r="C36" s="111">
        <v>1</v>
      </c>
      <c r="D36" s="112">
        <v>8</v>
      </c>
      <c r="E36" s="113">
        <v>1</v>
      </c>
      <c r="F36" s="112">
        <v>6</v>
      </c>
      <c r="G36" s="113">
        <v>1</v>
      </c>
      <c r="H36" s="112">
        <v>4</v>
      </c>
      <c r="I36" s="113">
        <v>1</v>
      </c>
      <c r="J36" s="112">
        <v>2</v>
      </c>
      <c r="K36" s="113">
        <v>1</v>
      </c>
      <c r="L36" s="112">
        <v>9</v>
      </c>
      <c r="M36" s="113">
        <v>1</v>
      </c>
      <c r="N36" s="112">
        <v>7</v>
      </c>
      <c r="O36" s="113">
        <v>1</v>
      </c>
      <c r="P36" s="112">
        <v>5</v>
      </c>
      <c r="Q36" s="113">
        <v>1</v>
      </c>
      <c r="R36" s="112">
        <v>3</v>
      </c>
      <c r="S36" s="113">
        <v>1</v>
      </c>
      <c r="T36" s="90">
        <v>1</v>
      </c>
      <c r="U36" s="91">
        <v>1</v>
      </c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</row>
    <row r="37" spans="1:46" s="76" customFormat="1" ht="20.25" customHeight="1" x14ac:dyDescent="0.4">
      <c r="C37" s="111">
        <v>2</v>
      </c>
      <c r="D37" s="114">
        <v>7</v>
      </c>
      <c r="E37" s="115">
        <v>2</v>
      </c>
      <c r="F37" s="114">
        <v>5</v>
      </c>
      <c r="G37" s="115">
        <v>2</v>
      </c>
      <c r="H37" s="114">
        <v>3</v>
      </c>
      <c r="I37" s="115">
        <v>2</v>
      </c>
      <c r="J37" s="95">
        <v>1</v>
      </c>
      <c r="K37" s="96">
        <v>2</v>
      </c>
      <c r="L37" s="114">
        <v>8</v>
      </c>
      <c r="M37" s="115">
        <v>2</v>
      </c>
      <c r="N37" s="114">
        <v>6</v>
      </c>
      <c r="O37" s="115">
        <v>2</v>
      </c>
      <c r="P37" s="114">
        <v>4</v>
      </c>
      <c r="Q37" s="115">
        <v>2</v>
      </c>
      <c r="R37" s="97">
        <v>2</v>
      </c>
      <c r="S37" s="98">
        <v>2</v>
      </c>
      <c r="T37" s="114">
        <v>9</v>
      </c>
      <c r="U37" s="115">
        <v>2</v>
      </c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</row>
    <row r="38" spans="1:46" ht="20.25" customHeight="1" x14ac:dyDescent="0.4">
      <c r="C38" s="111">
        <v>3</v>
      </c>
      <c r="D38" s="114">
        <v>6</v>
      </c>
      <c r="E38" s="115">
        <v>3</v>
      </c>
      <c r="F38" s="114">
        <v>4</v>
      </c>
      <c r="G38" s="115">
        <v>3</v>
      </c>
      <c r="H38" s="95">
        <v>2</v>
      </c>
      <c r="I38" s="96">
        <v>3</v>
      </c>
      <c r="J38" s="114">
        <v>9</v>
      </c>
      <c r="K38" s="115">
        <v>3</v>
      </c>
      <c r="L38" s="114">
        <v>7</v>
      </c>
      <c r="M38" s="115">
        <v>3</v>
      </c>
      <c r="N38" s="114">
        <v>5</v>
      </c>
      <c r="O38" s="115">
        <v>3</v>
      </c>
      <c r="P38" s="97">
        <v>3</v>
      </c>
      <c r="Q38" s="98">
        <v>3</v>
      </c>
      <c r="R38" s="95">
        <v>1</v>
      </c>
      <c r="S38" s="96">
        <v>3</v>
      </c>
      <c r="T38" s="114">
        <v>8</v>
      </c>
      <c r="U38" s="115">
        <v>3</v>
      </c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1:46" s="76" customFormat="1" ht="20.25" customHeight="1" x14ac:dyDescent="0.4">
      <c r="C39" s="111">
        <v>4</v>
      </c>
      <c r="D39" s="114">
        <v>5</v>
      </c>
      <c r="E39" s="115">
        <v>4</v>
      </c>
      <c r="F39" s="95">
        <v>3</v>
      </c>
      <c r="G39" s="96">
        <v>4</v>
      </c>
      <c r="H39" s="95">
        <v>1</v>
      </c>
      <c r="I39" s="96">
        <v>4</v>
      </c>
      <c r="J39" s="114">
        <v>8</v>
      </c>
      <c r="K39" s="115">
        <v>4</v>
      </c>
      <c r="L39" s="114">
        <v>6</v>
      </c>
      <c r="M39" s="115">
        <v>4</v>
      </c>
      <c r="N39" s="97">
        <v>4</v>
      </c>
      <c r="O39" s="98">
        <v>4</v>
      </c>
      <c r="P39" s="95">
        <v>2</v>
      </c>
      <c r="Q39" s="96">
        <v>4</v>
      </c>
      <c r="R39" s="114">
        <v>9</v>
      </c>
      <c r="S39" s="115">
        <v>4</v>
      </c>
      <c r="T39" s="114">
        <v>7</v>
      </c>
      <c r="U39" s="115">
        <v>4</v>
      </c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</row>
    <row r="40" spans="1:46" ht="20.25" customHeight="1" x14ac:dyDescent="0.4">
      <c r="C40" s="111">
        <v>5</v>
      </c>
      <c r="D40" s="95">
        <v>4</v>
      </c>
      <c r="E40" s="96">
        <v>5</v>
      </c>
      <c r="F40" s="95">
        <v>2</v>
      </c>
      <c r="G40" s="96">
        <v>5</v>
      </c>
      <c r="H40" s="114">
        <v>9</v>
      </c>
      <c r="I40" s="115">
        <v>5</v>
      </c>
      <c r="J40" s="114">
        <v>7</v>
      </c>
      <c r="K40" s="115">
        <v>5</v>
      </c>
      <c r="L40" s="97">
        <v>5</v>
      </c>
      <c r="M40" s="98">
        <v>5</v>
      </c>
      <c r="N40" s="95">
        <v>3</v>
      </c>
      <c r="O40" s="96">
        <v>5</v>
      </c>
      <c r="P40" s="95">
        <v>1</v>
      </c>
      <c r="Q40" s="96">
        <v>5</v>
      </c>
      <c r="R40" s="114">
        <v>8</v>
      </c>
      <c r="S40" s="115">
        <v>5</v>
      </c>
      <c r="T40" s="114">
        <v>6</v>
      </c>
      <c r="U40" s="115">
        <v>5</v>
      </c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</row>
    <row r="41" spans="1:46" ht="20.25" customHeight="1" x14ac:dyDescent="0.4">
      <c r="C41" s="111">
        <v>6</v>
      </c>
      <c r="D41" s="95">
        <v>3</v>
      </c>
      <c r="E41" s="96">
        <v>6</v>
      </c>
      <c r="F41" s="95">
        <v>1</v>
      </c>
      <c r="G41" s="96">
        <v>6</v>
      </c>
      <c r="H41" s="114">
        <v>8</v>
      </c>
      <c r="I41" s="115">
        <v>6</v>
      </c>
      <c r="J41" s="97">
        <v>6</v>
      </c>
      <c r="K41" s="98">
        <v>6</v>
      </c>
      <c r="L41" s="95">
        <v>4</v>
      </c>
      <c r="M41" s="96">
        <v>6</v>
      </c>
      <c r="N41" s="95">
        <v>2</v>
      </c>
      <c r="O41" s="96">
        <v>6</v>
      </c>
      <c r="P41" s="114">
        <v>9</v>
      </c>
      <c r="Q41" s="115">
        <v>6</v>
      </c>
      <c r="R41" s="114">
        <v>7</v>
      </c>
      <c r="S41" s="115">
        <v>6</v>
      </c>
      <c r="T41" s="95">
        <v>5</v>
      </c>
      <c r="U41" s="96">
        <v>6</v>
      </c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</row>
    <row r="42" spans="1:46" ht="20.25" customHeight="1" x14ac:dyDescent="0.4">
      <c r="C42" s="111">
        <v>7</v>
      </c>
      <c r="D42" s="95">
        <v>2</v>
      </c>
      <c r="E42" s="96">
        <v>7</v>
      </c>
      <c r="F42" s="114">
        <v>9</v>
      </c>
      <c r="G42" s="115">
        <v>7</v>
      </c>
      <c r="H42" s="97">
        <v>7</v>
      </c>
      <c r="I42" s="98">
        <v>7</v>
      </c>
      <c r="J42" s="95">
        <v>5</v>
      </c>
      <c r="K42" s="96">
        <v>7</v>
      </c>
      <c r="L42" s="95">
        <v>3</v>
      </c>
      <c r="M42" s="96">
        <v>7</v>
      </c>
      <c r="N42" s="95">
        <v>1</v>
      </c>
      <c r="O42" s="96">
        <v>7</v>
      </c>
      <c r="P42" s="114">
        <v>8</v>
      </c>
      <c r="Q42" s="115">
        <v>7</v>
      </c>
      <c r="R42" s="95">
        <v>6</v>
      </c>
      <c r="S42" s="96">
        <v>7</v>
      </c>
      <c r="T42" s="95">
        <v>4</v>
      </c>
      <c r="U42" s="96">
        <v>7</v>
      </c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</row>
    <row r="43" spans="1:46" ht="20.25" customHeight="1" x14ac:dyDescent="0.4">
      <c r="C43" s="111">
        <v>8</v>
      </c>
      <c r="D43" s="95">
        <v>1</v>
      </c>
      <c r="E43" s="96">
        <v>8</v>
      </c>
      <c r="F43" s="97">
        <v>8</v>
      </c>
      <c r="G43" s="98">
        <v>8</v>
      </c>
      <c r="H43" s="95">
        <v>6</v>
      </c>
      <c r="I43" s="96">
        <v>8</v>
      </c>
      <c r="J43" s="95">
        <v>4</v>
      </c>
      <c r="K43" s="96">
        <v>8</v>
      </c>
      <c r="L43" s="95">
        <v>2</v>
      </c>
      <c r="M43" s="96">
        <v>8</v>
      </c>
      <c r="N43" s="114">
        <v>9</v>
      </c>
      <c r="O43" s="115">
        <v>8</v>
      </c>
      <c r="P43" s="95">
        <v>7</v>
      </c>
      <c r="Q43" s="96">
        <v>8</v>
      </c>
      <c r="R43" s="95">
        <v>5</v>
      </c>
      <c r="S43" s="96">
        <v>8</v>
      </c>
      <c r="T43" s="95">
        <v>3</v>
      </c>
      <c r="U43" s="96">
        <v>8</v>
      </c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</row>
    <row r="44" spans="1:46" ht="20.25" customHeight="1" x14ac:dyDescent="0.4">
      <c r="C44" s="111">
        <v>9</v>
      </c>
      <c r="D44" s="100">
        <v>9</v>
      </c>
      <c r="E44" s="101">
        <v>9</v>
      </c>
      <c r="F44" s="102">
        <v>7</v>
      </c>
      <c r="G44" s="103">
        <v>9</v>
      </c>
      <c r="H44" s="102">
        <v>5</v>
      </c>
      <c r="I44" s="103">
        <v>9</v>
      </c>
      <c r="J44" s="102">
        <v>3</v>
      </c>
      <c r="K44" s="103">
        <v>9</v>
      </c>
      <c r="L44" s="102">
        <v>1</v>
      </c>
      <c r="M44" s="103">
        <v>9</v>
      </c>
      <c r="N44" s="102">
        <v>8</v>
      </c>
      <c r="O44" s="103">
        <v>9</v>
      </c>
      <c r="P44" s="102">
        <v>6</v>
      </c>
      <c r="Q44" s="103">
        <v>9</v>
      </c>
      <c r="R44" s="102">
        <v>4</v>
      </c>
      <c r="S44" s="103">
        <v>9</v>
      </c>
      <c r="T44" s="102">
        <v>2</v>
      </c>
      <c r="U44" s="103">
        <v>9</v>
      </c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</row>
    <row r="45" spans="1:46" ht="12.75" customHeight="1" x14ac:dyDescent="0.25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</row>
  </sheetData>
  <sheetProtection sheet="1" objects="1" scenarios="1"/>
  <mergeCells count="48">
    <mergeCell ref="BC4:BE4"/>
    <mergeCell ref="C1:C5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W4:X4"/>
    <mergeCell ref="CM4:CO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G4:CI4"/>
    <mergeCell ref="CJ4:CL4"/>
    <mergeCell ref="C33:C34"/>
    <mergeCell ref="D33:E33"/>
    <mergeCell ref="F33:G33"/>
    <mergeCell ref="H33:I33"/>
    <mergeCell ref="J33:K33"/>
    <mergeCell ref="D34:E34"/>
    <mergeCell ref="F34:G34"/>
    <mergeCell ref="H34:I34"/>
    <mergeCell ref="J34:K34"/>
    <mergeCell ref="CP4:CR4"/>
    <mergeCell ref="CS4:CU4"/>
    <mergeCell ref="CV4:CX4"/>
    <mergeCell ref="CY4:DA4"/>
    <mergeCell ref="DB4:DD4"/>
    <mergeCell ref="L34:M34"/>
    <mergeCell ref="N34:O34"/>
    <mergeCell ref="P34:Q34"/>
    <mergeCell ref="R34:S34"/>
    <mergeCell ref="T34:U34"/>
    <mergeCell ref="L33:M33"/>
    <mergeCell ref="N33:O33"/>
    <mergeCell ref="P33:Q33"/>
    <mergeCell ref="R33:S33"/>
    <mergeCell ref="T33:U33"/>
  </mergeCells>
  <pageMargins left="0.39374999999999999" right="0.35416666666666669" top="0.92986111111111103" bottom="0.55138888888888893" header="0.35416666666666669" footer="0.51180555555555551"/>
  <pageSetup paperSize="9" firstPageNumber="0" orientation="portrait" horizontalDpi="300" verticalDpi="300" r:id="rId1"/>
  <headerFooter alignWithMargins="0">
    <oddHeader>&amp;C&amp;20OÖ Plattenwerferlandesverband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DE50"/>
  <sheetViews>
    <sheetView topLeftCell="C6" zoomScale="70" zoomScaleNormal="70" workbookViewId="0">
      <selection activeCell="AU41" sqref="AU41"/>
    </sheetView>
  </sheetViews>
  <sheetFormatPr baseColWidth="10" defaultColWidth="11.453125" defaultRowHeight="20" x14ac:dyDescent="0.4"/>
  <cols>
    <col min="1" max="1" width="7" style="119" hidden="1" customWidth="1"/>
    <col min="2" max="2" width="6" style="119" hidden="1" customWidth="1"/>
    <col min="3" max="3" width="10.26953125" style="119" customWidth="1"/>
    <col min="4" max="23" width="5.7265625" style="119" customWidth="1"/>
    <col min="24" max="25" width="4" style="119" customWidth="1"/>
    <col min="26" max="26" width="7.7265625" style="119" customWidth="1"/>
    <col min="27" max="27" width="7.54296875" style="119" customWidth="1"/>
    <col min="28" max="28" width="3.7265625" style="119" customWidth="1"/>
    <col min="29" max="29" width="7.54296875" style="119" customWidth="1"/>
    <col min="30" max="30" width="8.54296875" style="119" customWidth="1"/>
    <col min="31" max="31" width="3" style="119" customWidth="1"/>
    <col min="32" max="32" width="12.1796875" style="119" customWidth="1"/>
    <col min="33" max="33" width="3" style="119" customWidth="1"/>
    <col min="34" max="34" width="5.7265625" style="119" customWidth="1"/>
    <col min="35" max="46" width="5.7265625" style="119" hidden="1" customWidth="1"/>
    <col min="47" max="47" width="46.54296875" style="119" customWidth="1"/>
    <col min="48" max="48" width="13.453125" style="118" customWidth="1"/>
    <col min="49" max="49" width="16.453125" style="116" customWidth="1"/>
    <col min="50" max="50" width="11.453125" style="119" customWidth="1"/>
    <col min="51" max="53" width="6.1796875" style="119" customWidth="1"/>
    <col min="54" max="54" width="5.453125" style="119" customWidth="1"/>
    <col min="55" max="108" width="5.1796875" style="119" hidden="1" customWidth="1"/>
    <col min="109" max="109" width="11.453125" style="119" hidden="1" customWidth="1"/>
    <col min="110" max="16384" width="11.453125" style="119"/>
  </cols>
  <sheetData>
    <row r="1" spans="3:108" s="116" customFormat="1" ht="35" x14ac:dyDescent="0.7">
      <c r="C1" s="1120" t="s">
        <v>6</v>
      </c>
      <c r="D1" s="117"/>
      <c r="G1" s="47" t="s">
        <v>28</v>
      </c>
      <c r="AV1" s="118"/>
    </row>
    <row r="2" spans="3:108" x14ac:dyDescent="0.4">
      <c r="C2" s="1120"/>
    </row>
    <row r="3" spans="3:108" x14ac:dyDescent="0.4">
      <c r="C3" s="1120"/>
      <c r="D3" s="120" t="s">
        <v>5</v>
      </c>
      <c r="E3" s="121"/>
      <c r="F3" s="120" t="s">
        <v>5</v>
      </c>
      <c r="G3" s="121"/>
      <c r="H3" s="120" t="s">
        <v>5</v>
      </c>
      <c r="I3" s="121"/>
      <c r="J3" s="120" t="s">
        <v>5</v>
      </c>
      <c r="K3" s="121"/>
      <c r="L3" s="120" t="s">
        <v>5</v>
      </c>
      <c r="M3" s="121"/>
      <c r="N3" s="120" t="s">
        <v>5</v>
      </c>
      <c r="O3" s="121"/>
      <c r="P3" s="120" t="s">
        <v>5</v>
      </c>
      <c r="Q3" s="121"/>
      <c r="R3" s="120" t="s">
        <v>5</v>
      </c>
      <c r="S3" s="121"/>
      <c r="T3" s="120" t="s">
        <v>5</v>
      </c>
      <c r="U3" s="121"/>
      <c r="V3" s="120" t="s">
        <v>5</v>
      </c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3:108" s="125" customFormat="1" ht="25" x14ac:dyDescent="0.5">
      <c r="C4" s="1120"/>
      <c r="D4" s="1137">
        <v>1</v>
      </c>
      <c r="E4" s="1137"/>
      <c r="F4" s="1136">
        <v>2</v>
      </c>
      <c r="G4" s="1136"/>
      <c r="H4" s="1137">
        <v>3</v>
      </c>
      <c r="I4" s="1137"/>
      <c r="J4" s="1136">
        <v>4</v>
      </c>
      <c r="K4" s="1136"/>
      <c r="L4" s="1137">
        <v>5</v>
      </c>
      <c r="M4" s="1137"/>
      <c r="N4" s="1136">
        <v>6</v>
      </c>
      <c r="O4" s="1136"/>
      <c r="P4" s="1137">
        <v>7</v>
      </c>
      <c r="Q4" s="1137"/>
      <c r="R4" s="1136">
        <v>8</v>
      </c>
      <c r="S4" s="1136"/>
      <c r="T4" s="1137">
        <v>9</v>
      </c>
      <c r="U4" s="1137"/>
      <c r="V4" s="1136">
        <v>10</v>
      </c>
      <c r="W4" s="1136"/>
      <c r="X4" s="123"/>
      <c r="Y4" s="124"/>
      <c r="Z4" s="1138" t="s">
        <v>0</v>
      </c>
      <c r="AA4" s="1138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459" t="s">
        <v>24</v>
      </c>
      <c r="AV4" s="227" t="s">
        <v>2</v>
      </c>
      <c r="AW4" s="227"/>
      <c r="AY4" s="716"/>
      <c r="AZ4" s="716"/>
      <c r="BA4" s="716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x14ac:dyDescent="0.4">
      <c r="C5" s="1120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7.75" customHeight="1" x14ac:dyDescent="0.5">
      <c r="C6" s="230">
        <v>1</v>
      </c>
      <c r="D6" s="126"/>
      <c r="E6" s="127"/>
      <c r="F6" s="128"/>
      <c r="G6" s="129"/>
      <c r="H6" s="126"/>
      <c r="I6" s="129"/>
      <c r="J6" s="126"/>
      <c r="K6" s="129"/>
      <c r="L6" s="126"/>
      <c r="M6" s="127"/>
      <c r="N6" s="128"/>
      <c r="O6" s="127"/>
      <c r="P6" s="128"/>
      <c r="Q6" s="127"/>
      <c r="R6" s="128"/>
      <c r="S6" s="129"/>
      <c r="T6" s="126"/>
      <c r="U6" s="127"/>
      <c r="V6" s="130"/>
      <c r="W6" s="131"/>
      <c r="X6" s="132"/>
      <c r="Y6" s="122"/>
      <c r="Z6" s="133">
        <f>SUM(D21,F21,H21,J21,L21,N21,P21,R21,T21,V21)</f>
        <v>0</v>
      </c>
      <c r="AA6" s="134">
        <f>SUM(E21,G21,I21,K21,M21,O21,Q21,S21,U21,W21)</f>
        <v>0</v>
      </c>
      <c r="AB6" s="122"/>
      <c r="AC6" s="135">
        <f>SUM(D6,F6,H6,J6,L6,N6,P6,R6,T6,V6)</f>
        <v>0</v>
      </c>
      <c r="AD6" s="135">
        <f>SUM(E6,G6,I6,K6,M6,O6,Q6,S6,U6,W6)</f>
        <v>0</v>
      </c>
      <c r="AE6" s="122"/>
      <c r="AF6" s="136">
        <f>IF(NOT(AD6=0),AC6/AD6,0)</f>
        <v>0</v>
      </c>
      <c r="AG6" s="122"/>
      <c r="AH6" s="137">
        <v>1</v>
      </c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16" t="str">
        <f>CONCATENATE(mannschaften!E6)</f>
        <v>PV Brunnenthal</v>
      </c>
      <c r="AV6" s="118">
        <f>SUM(Z6)</f>
        <v>0</v>
      </c>
      <c r="AW6" s="139">
        <f t="shared" ref="AW6:AW15" si="0">SUM(AF6)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IF($D21=3,1,0)</f>
        <v>0</v>
      </c>
      <c r="BD6" s="649">
        <f>IF($D21=1,1,0)</f>
        <v>0</v>
      </c>
      <c r="BE6" s="650">
        <f>IF($E21=3,1,0)</f>
        <v>0</v>
      </c>
      <c r="BF6" s="648">
        <f>IF($F21=3,1,0)</f>
        <v>0</v>
      </c>
      <c r="BG6" s="649">
        <f>IF($F21=1,1,0)</f>
        <v>0</v>
      </c>
      <c r="BH6" s="650">
        <f>IF($G21=3,1,0)</f>
        <v>0</v>
      </c>
      <c r="BI6" s="648">
        <f>IF($H21=3,1,0)</f>
        <v>0</v>
      </c>
      <c r="BJ6" s="649">
        <f>IF($H21=1,1,0)</f>
        <v>0</v>
      </c>
      <c r="BK6" s="650">
        <f>IF($I21=3,1,0)</f>
        <v>0</v>
      </c>
      <c r="BL6" s="649">
        <f>IF($J21=3,1,0)</f>
        <v>0</v>
      </c>
      <c r="BM6" s="649">
        <f>IF($J21=1,1,0)</f>
        <v>0</v>
      </c>
      <c r="BN6" s="649">
        <f>IF($K21=3,1,0)</f>
        <v>0</v>
      </c>
      <c r="BO6" s="648">
        <f>IF($L21=3,1,0)</f>
        <v>0</v>
      </c>
      <c r="BP6" s="649">
        <f>IF($L21=1,1,0)</f>
        <v>0</v>
      </c>
      <c r="BQ6" s="650">
        <f>IF($M21=3,1,0)</f>
        <v>0</v>
      </c>
      <c r="BR6" s="649">
        <f>IF($N21=3,1,0)</f>
        <v>0</v>
      </c>
      <c r="BS6" s="649">
        <f>IF($N21=1,1,0)</f>
        <v>0</v>
      </c>
      <c r="BT6" s="649">
        <f>IF($O21=3,1,0)</f>
        <v>0</v>
      </c>
      <c r="BU6" s="648">
        <f>IF($P21=3,1,0)</f>
        <v>0</v>
      </c>
      <c r="BV6" s="649">
        <f>IF($P21=1,1,0)</f>
        <v>0</v>
      </c>
      <c r="BW6" s="650">
        <f>IF($Q21=3,1,0)</f>
        <v>0</v>
      </c>
      <c r="BX6" s="648">
        <f>IF($R21=3,1,0)</f>
        <v>0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>IF($V21=3,1,0)</f>
        <v>0</v>
      </c>
      <c r="CE6" s="649">
        <f>IF($V21=1,1,0)</f>
        <v>0</v>
      </c>
      <c r="CF6" s="650">
        <f>IF($W21=3,1,0)</f>
        <v>0</v>
      </c>
      <c r="CG6" s="721">
        <f t="shared" ref="CG6:CG14" si="1">IF(AG17=3,1,0)</f>
        <v>0</v>
      </c>
      <c r="CH6" s="722">
        <f t="shared" ref="CH6:CH14" si="2">IF(AG17=1,1,0)</f>
        <v>0</v>
      </c>
      <c r="CI6" s="723">
        <f t="shared" ref="CI6:CI14" si="3">IF(AH17=3,1,0)</f>
        <v>0</v>
      </c>
      <c r="CJ6" s="721">
        <f t="shared" ref="CJ6:CJ14" si="4">IF(AV17=3,1,0)</f>
        <v>0</v>
      </c>
      <c r="CK6" s="722">
        <f t="shared" ref="CK6:CK14" si="5">IF(AV17=1,1,0)</f>
        <v>0</v>
      </c>
      <c r="CL6" s="723">
        <f t="shared" ref="CL6:CL14" si="6">IF(AW17=3,1,0)</f>
        <v>0</v>
      </c>
      <c r="CM6" s="721">
        <f t="shared" ref="CM6:CM14" si="7">IF(BC17=3,1,0)</f>
        <v>0</v>
      </c>
      <c r="CN6" s="722">
        <f t="shared" ref="CN6:CN14" si="8">IF(BC17=1,1,0)</f>
        <v>0</v>
      </c>
      <c r="CO6" s="723">
        <f t="shared" ref="CO6:CO14" si="9">IF(BD17=3,1,0)</f>
        <v>0</v>
      </c>
      <c r="CP6" s="721">
        <f t="shared" ref="CP6:CP14" si="10">IF(BF17=3,1,0)</f>
        <v>0</v>
      </c>
      <c r="CQ6" s="722">
        <f t="shared" ref="CQ6:CQ14" si="11">IF(BF17=1,1,0)</f>
        <v>0</v>
      </c>
      <c r="CR6" s="723">
        <f t="shared" ref="CR6:CR14" si="12">IF(BG17=3,1,0)</f>
        <v>0</v>
      </c>
      <c r="CS6" s="721">
        <f t="shared" ref="CS6:CS14" si="13">IF(BI17=3,1,0)</f>
        <v>0</v>
      </c>
      <c r="CT6" s="722">
        <f t="shared" ref="CT6:CT14" si="14">IF(BI17=1,1,0)</f>
        <v>0</v>
      </c>
      <c r="CU6" s="723">
        <f t="shared" ref="CU6:CU14" si="15">IF(BJ17=3,1,0)</f>
        <v>0</v>
      </c>
      <c r="CV6" s="721">
        <f t="shared" ref="CV6:CV14" si="16">IF(BL17=3,1,0)</f>
        <v>0</v>
      </c>
      <c r="CW6" s="722">
        <f t="shared" ref="CW6:CW14" si="17">IF(BL17=1,1,0)</f>
        <v>0</v>
      </c>
      <c r="CX6" s="723">
        <f t="shared" ref="CX6:CX14" si="18">IF(BM17=3,1,0)</f>
        <v>0</v>
      </c>
      <c r="CY6" s="721">
        <f t="shared" ref="CY6:CY14" si="19">IF(BO17=3,1,0)</f>
        <v>0</v>
      </c>
      <c r="CZ6" s="722">
        <f t="shared" ref="CZ6:CZ14" si="20">IF(BO17=1,1,0)</f>
        <v>0</v>
      </c>
      <c r="DA6" s="723">
        <f t="shared" ref="DA6:DA14" si="21">IF(BP17=3,1,0)</f>
        <v>0</v>
      </c>
      <c r="DB6" s="721">
        <f t="shared" ref="DB6:DB14" si="22">IF(BR17=3,1,0)</f>
        <v>0</v>
      </c>
      <c r="DC6" s="722">
        <f t="shared" ref="DC6:DC14" si="23">IF(BR17=1,1,0)</f>
        <v>0</v>
      </c>
      <c r="DD6" s="723">
        <f t="shared" ref="DD6:DD14" si="24">IF(BS17=3,1,0)</f>
        <v>0</v>
      </c>
    </row>
    <row r="7" spans="3:108" ht="27.75" customHeight="1" x14ac:dyDescent="0.5">
      <c r="C7" s="230">
        <v>2</v>
      </c>
      <c r="D7" s="140"/>
      <c r="E7" s="141"/>
      <c r="F7" s="142"/>
      <c r="G7" s="118"/>
      <c r="H7" s="140"/>
      <c r="I7" s="118"/>
      <c r="J7" s="140"/>
      <c r="K7" s="118"/>
      <c r="L7" s="143">
        <f>SUM(M6)</f>
        <v>0</v>
      </c>
      <c r="M7" s="144">
        <f>SUM(L6)</f>
        <v>0</v>
      </c>
      <c r="N7" s="142"/>
      <c r="O7" s="141"/>
      <c r="P7" s="142"/>
      <c r="Q7" s="141"/>
      <c r="R7" s="142"/>
      <c r="S7" s="118"/>
      <c r="T7" s="140"/>
      <c r="U7" s="141"/>
      <c r="V7" s="145"/>
      <c r="W7" s="146"/>
      <c r="X7" s="132"/>
      <c r="Y7" s="122"/>
      <c r="Z7" s="133">
        <f t="shared" ref="Z7:AA15" si="25">SUM(D22,F22,H22,J22,L22,N22,P22,R22,T22,V22)</f>
        <v>0</v>
      </c>
      <c r="AA7" s="134">
        <f t="shared" si="25"/>
        <v>0</v>
      </c>
      <c r="AB7" s="122"/>
      <c r="AC7" s="135">
        <f t="shared" ref="AC7:AD15" si="26">SUM(D7,F7,H7,J7,L7,N7,P7,R7,T7,V7)</f>
        <v>0</v>
      </c>
      <c r="AD7" s="135">
        <f t="shared" si="26"/>
        <v>0</v>
      </c>
      <c r="AE7" s="122"/>
      <c r="AF7" s="136">
        <f t="shared" ref="AF7:AF15" si="27">IF(NOT(AD7=0),AC7/AD7,0)</f>
        <v>0</v>
      </c>
      <c r="AG7" s="122"/>
      <c r="AH7" s="137">
        <v>2</v>
      </c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16" t="str">
        <f>CONCATENATE(mannschaften!E7)</f>
        <v>Union Lambrechten PWV</v>
      </c>
      <c r="AV7" s="118">
        <f t="shared" ref="AV7:AV15" si="28">SUM(Z7)</f>
        <v>0</v>
      </c>
      <c r="AW7" s="139">
        <f t="shared" si="0"/>
        <v>0</v>
      </c>
      <c r="AY7" s="717">
        <f t="shared" ref="AY7:AY15" si="29">SUM(BC7,BF7,BI7,BL7,BO7,BR7,BU7,BX7,CA7,CD7,CG7,CJ7,CM7,CP7,CS7,CV7,CY7,DB7)</f>
        <v>0</v>
      </c>
      <c r="AZ7" s="717">
        <f t="shared" ref="AZ7:BA14" si="30">SUM(BD7,BG7,BJ7,BM7,BP7,BS7,BV7,BY7,CB7,CE7,CH7,CK7,CN7,CQ7,CT7,CW7,CZ7,DC7)</f>
        <v>0</v>
      </c>
      <c r="BA7" s="717">
        <f t="shared" si="30"/>
        <v>0</v>
      </c>
      <c r="BB7" s="48"/>
      <c r="BC7" s="648">
        <f t="shared" ref="BC7:BC15" si="31">IF($D22=3,1,0)</f>
        <v>0</v>
      </c>
      <c r="BD7" s="649">
        <f t="shared" ref="BD7:BD15" si="32">IF($D22=1,1,0)</f>
        <v>0</v>
      </c>
      <c r="BE7" s="650">
        <f t="shared" ref="BE7:BE15" si="33">IF($E22=3,1,0)</f>
        <v>0</v>
      </c>
      <c r="BF7" s="648">
        <f t="shared" ref="BF7:BF15" si="34">IF($F22=3,1,0)</f>
        <v>0</v>
      </c>
      <c r="BG7" s="649">
        <f t="shared" ref="BG7:BG15" si="35">IF($F22=1,1,0)</f>
        <v>0</v>
      </c>
      <c r="BH7" s="650">
        <f t="shared" ref="BH7:BH15" si="36">IF($G22=3,1,0)</f>
        <v>0</v>
      </c>
      <c r="BI7" s="648">
        <f t="shared" ref="BI7:BI15" si="37">IF($H22=3,1,0)</f>
        <v>0</v>
      </c>
      <c r="BJ7" s="649">
        <f t="shared" ref="BJ7:BJ15" si="38">IF($H22=1,1,0)</f>
        <v>0</v>
      </c>
      <c r="BK7" s="650">
        <f t="shared" ref="BK7:BK15" si="39">IF($I22=3,1,0)</f>
        <v>0</v>
      </c>
      <c r="BL7" s="649">
        <f t="shared" ref="BL7:BL15" si="40">IF($J22=3,1,0)</f>
        <v>0</v>
      </c>
      <c r="BM7" s="649">
        <f t="shared" ref="BM7:BM15" si="41">IF($J22=1,1,0)</f>
        <v>0</v>
      </c>
      <c r="BN7" s="649">
        <f t="shared" ref="BN7:BN15" si="42">IF($K22=3,1,0)</f>
        <v>0</v>
      </c>
      <c r="BO7" s="648">
        <f t="shared" ref="BO7:BO15" si="43">IF($L22=3,1,0)</f>
        <v>0</v>
      </c>
      <c r="BP7" s="649">
        <f t="shared" ref="BP7:BP15" si="44">IF($L22=1,1,0)</f>
        <v>0</v>
      </c>
      <c r="BQ7" s="650">
        <f t="shared" ref="BQ7:BQ15" si="45">IF($M22=3,1,0)</f>
        <v>0</v>
      </c>
      <c r="BR7" s="649">
        <f t="shared" ref="BR7:BR15" si="46">IF($N22=3,1,0)</f>
        <v>0</v>
      </c>
      <c r="BS7" s="649">
        <f t="shared" ref="BS7:BS15" si="47">IF($N22=1,1,0)</f>
        <v>0</v>
      </c>
      <c r="BT7" s="649">
        <f t="shared" ref="BT7:BT15" si="48">IF($O22=3,1,0)</f>
        <v>0</v>
      </c>
      <c r="BU7" s="648">
        <f t="shared" ref="BU7:BU15" si="49">IF($P22=3,1,0)</f>
        <v>0</v>
      </c>
      <c r="BV7" s="649">
        <f t="shared" ref="BV7:BV15" si="50">IF($P22=1,1,0)</f>
        <v>0</v>
      </c>
      <c r="BW7" s="650">
        <f t="shared" ref="BW7:BW15" si="51">IF($Q22=3,1,0)</f>
        <v>0</v>
      </c>
      <c r="BX7" s="648">
        <f t="shared" ref="BX7:BX15" si="52">IF($R22=3,1,0)</f>
        <v>0</v>
      </c>
      <c r="BY7" s="649">
        <f t="shared" ref="BY7:BY15" si="53">IF($R22=1,1,0)</f>
        <v>0</v>
      </c>
      <c r="BZ7" s="650">
        <f t="shared" ref="BZ7:BZ15" si="54">IF($S22=3,1,0)</f>
        <v>0</v>
      </c>
      <c r="CA7" s="648">
        <f t="shared" ref="CA7:CA14" si="55">IF($T22=3,1,0)</f>
        <v>0</v>
      </c>
      <c r="CB7" s="649">
        <f t="shared" ref="CB7:CB15" si="56">IF($T22=1,1,0)</f>
        <v>0</v>
      </c>
      <c r="CC7" s="650">
        <f t="shared" ref="CC7:CC15" si="57">IF($U22=3,1,0)</f>
        <v>0</v>
      </c>
      <c r="CD7" s="648">
        <f t="shared" ref="CD7:CD15" si="58">IF($V22=3,1,0)</f>
        <v>0</v>
      </c>
      <c r="CE7" s="649">
        <f t="shared" ref="CE7:CE15" si="59">IF($V22=1,1,0)</f>
        <v>0</v>
      </c>
      <c r="CF7" s="650">
        <f t="shared" ref="CF7:CF15" si="60">IF($W22=3,1,0)</f>
        <v>0</v>
      </c>
      <c r="CG7" s="724">
        <f t="shared" si="1"/>
        <v>0</v>
      </c>
      <c r="CH7" s="537">
        <f t="shared" si="2"/>
        <v>0</v>
      </c>
      <c r="CI7" s="725">
        <f t="shared" si="3"/>
        <v>0</v>
      </c>
      <c r="CJ7" s="724">
        <f t="shared" si="4"/>
        <v>0</v>
      </c>
      <c r="CK7" s="537">
        <f t="shared" si="5"/>
        <v>0</v>
      </c>
      <c r="CL7" s="725">
        <f t="shared" si="6"/>
        <v>0</v>
      </c>
      <c r="CM7" s="724">
        <f t="shared" si="7"/>
        <v>0</v>
      </c>
      <c r="CN7" s="537">
        <f t="shared" si="8"/>
        <v>0</v>
      </c>
      <c r="CO7" s="725">
        <f t="shared" si="9"/>
        <v>0</v>
      </c>
      <c r="CP7" s="724">
        <f t="shared" si="10"/>
        <v>0</v>
      </c>
      <c r="CQ7" s="537">
        <f t="shared" si="11"/>
        <v>0</v>
      </c>
      <c r="CR7" s="725">
        <f t="shared" si="12"/>
        <v>0</v>
      </c>
      <c r="CS7" s="724">
        <f t="shared" si="13"/>
        <v>0</v>
      </c>
      <c r="CT7" s="537">
        <f t="shared" si="14"/>
        <v>0</v>
      </c>
      <c r="CU7" s="725">
        <f t="shared" si="15"/>
        <v>0</v>
      </c>
      <c r="CV7" s="724">
        <f t="shared" si="16"/>
        <v>0</v>
      </c>
      <c r="CW7" s="537">
        <f t="shared" si="17"/>
        <v>0</v>
      </c>
      <c r="CX7" s="725">
        <f t="shared" si="18"/>
        <v>0</v>
      </c>
      <c r="CY7" s="724">
        <f t="shared" si="19"/>
        <v>0</v>
      </c>
      <c r="CZ7" s="537">
        <f t="shared" si="20"/>
        <v>0</v>
      </c>
      <c r="DA7" s="725">
        <f t="shared" si="21"/>
        <v>0</v>
      </c>
      <c r="DB7" s="724">
        <f t="shared" si="22"/>
        <v>0</v>
      </c>
      <c r="DC7" s="537">
        <f t="shared" si="23"/>
        <v>0</v>
      </c>
      <c r="DD7" s="725">
        <f t="shared" si="24"/>
        <v>0</v>
      </c>
    </row>
    <row r="8" spans="3:108" ht="27.75" customHeight="1" x14ac:dyDescent="0.5">
      <c r="C8" s="230">
        <v>3</v>
      </c>
      <c r="D8" s="140"/>
      <c r="E8" s="141"/>
      <c r="F8" s="142"/>
      <c r="G8" s="118"/>
      <c r="H8" s="140"/>
      <c r="I8" s="118"/>
      <c r="J8" s="143">
        <f>SUM(K7)</f>
        <v>0</v>
      </c>
      <c r="K8" s="147">
        <f>SUM(J7)</f>
        <v>0</v>
      </c>
      <c r="L8" s="140"/>
      <c r="M8" s="141"/>
      <c r="N8" s="142"/>
      <c r="O8" s="141"/>
      <c r="P8" s="142"/>
      <c r="Q8" s="141"/>
      <c r="R8" s="145"/>
      <c r="S8" s="148"/>
      <c r="T8" s="143">
        <f>SUM(U6)</f>
        <v>0</v>
      </c>
      <c r="U8" s="144">
        <f>SUM(T6)</f>
        <v>0</v>
      </c>
      <c r="V8" s="142"/>
      <c r="W8" s="141"/>
      <c r="X8" s="132"/>
      <c r="Y8" s="122"/>
      <c r="Z8" s="133">
        <f t="shared" si="25"/>
        <v>0</v>
      </c>
      <c r="AA8" s="134">
        <f t="shared" si="25"/>
        <v>0</v>
      </c>
      <c r="AB8" s="122"/>
      <c r="AC8" s="135">
        <f t="shared" si="26"/>
        <v>0</v>
      </c>
      <c r="AD8" s="135">
        <f t="shared" si="26"/>
        <v>0</v>
      </c>
      <c r="AE8" s="122"/>
      <c r="AF8" s="136">
        <f t="shared" si="27"/>
        <v>0</v>
      </c>
      <c r="AG8" s="122"/>
      <c r="AH8" s="137">
        <v>3</v>
      </c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16" t="str">
        <f>CONCATENATE(mannschaften!E8)</f>
        <v>Union PWV Diersbach 1</v>
      </c>
      <c r="AV8" s="118">
        <f t="shared" si="28"/>
        <v>0</v>
      </c>
      <c r="AW8" s="139">
        <f t="shared" si="0"/>
        <v>0</v>
      </c>
      <c r="AY8" s="717">
        <f t="shared" si="29"/>
        <v>0</v>
      </c>
      <c r="AZ8" s="717">
        <f t="shared" si="30"/>
        <v>0</v>
      </c>
      <c r="BA8" s="717">
        <f t="shared" si="30"/>
        <v>0</v>
      </c>
      <c r="BB8" s="48"/>
      <c r="BC8" s="648">
        <f t="shared" si="31"/>
        <v>0</v>
      </c>
      <c r="BD8" s="649">
        <f t="shared" si="32"/>
        <v>0</v>
      </c>
      <c r="BE8" s="650">
        <f t="shared" si="33"/>
        <v>0</v>
      </c>
      <c r="BF8" s="648">
        <f t="shared" si="34"/>
        <v>0</v>
      </c>
      <c r="BG8" s="649">
        <f t="shared" si="35"/>
        <v>0</v>
      </c>
      <c r="BH8" s="650">
        <f t="shared" si="36"/>
        <v>0</v>
      </c>
      <c r="BI8" s="648">
        <f t="shared" si="37"/>
        <v>0</v>
      </c>
      <c r="BJ8" s="649">
        <f t="shared" si="38"/>
        <v>0</v>
      </c>
      <c r="BK8" s="650">
        <f t="shared" si="39"/>
        <v>0</v>
      </c>
      <c r="BL8" s="649">
        <f t="shared" si="40"/>
        <v>0</v>
      </c>
      <c r="BM8" s="649">
        <f t="shared" si="41"/>
        <v>0</v>
      </c>
      <c r="BN8" s="649">
        <f t="shared" si="42"/>
        <v>0</v>
      </c>
      <c r="BO8" s="648">
        <f t="shared" si="43"/>
        <v>0</v>
      </c>
      <c r="BP8" s="649">
        <f t="shared" si="44"/>
        <v>0</v>
      </c>
      <c r="BQ8" s="650">
        <f t="shared" si="45"/>
        <v>0</v>
      </c>
      <c r="BR8" s="649">
        <f t="shared" si="46"/>
        <v>0</v>
      </c>
      <c r="BS8" s="649">
        <f t="shared" si="47"/>
        <v>0</v>
      </c>
      <c r="BT8" s="649">
        <f t="shared" si="48"/>
        <v>0</v>
      </c>
      <c r="BU8" s="648">
        <f t="shared" si="49"/>
        <v>0</v>
      </c>
      <c r="BV8" s="649">
        <f t="shared" si="50"/>
        <v>0</v>
      </c>
      <c r="BW8" s="650">
        <f t="shared" si="51"/>
        <v>0</v>
      </c>
      <c r="BX8" s="648">
        <f t="shared" si="52"/>
        <v>0</v>
      </c>
      <c r="BY8" s="649">
        <f t="shared" si="53"/>
        <v>0</v>
      </c>
      <c r="BZ8" s="650">
        <f t="shared" si="54"/>
        <v>0</v>
      </c>
      <c r="CA8" s="648">
        <f t="shared" si="55"/>
        <v>0</v>
      </c>
      <c r="CB8" s="649">
        <f t="shared" si="56"/>
        <v>0</v>
      </c>
      <c r="CC8" s="650">
        <f t="shared" si="57"/>
        <v>0</v>
      </c>
      <c r="CD8" s="648">
        <f t="shared" si="58"/>
        <v>0</v>
      </c>
      <c r="CE8" s="649">
        <f t="shared" si="59"/>
        <v>0</v>
      </c>
      <c r="CF8" s="650">
        <f t="shared" si="60"/>
        <v>0</v>
      </c>
      <c r="CG8" s="724">
        <f t="shared" si="1"/>
        <v>0</v>
      </c>
      <c r="CH8" s="537">
        <f t="shared" si="2"/>
        <v>0</v>
      </c>
      <c r="CI8" s="725">
        <f t="shared" si="3"/>
        <v>0</v>
      </c>
      <c r="CJ8" s="724">
        <f t="shared" si="4"/>
        <v>0</v>
      </c>
      <c r="CK8" s="537">
        <f t="shared" si="5"/>
        <v>0</v>
      </c>
      <c r="CL8" s="725">
        <f t="shared" si="6"/>
        <v>0</v>
      </c>
      <c r="CM8" s="724">
        <f t="shared" si="7"/>
        <v>0</v>
      </c>
      <c r="CN8" s="537">
        <f t="shared" si="8"/>
        <v>0</v>
      </c>
      <c r="CO8" s="725">
        <f t="shared" si="9"/>
        <v>0</v>
      </c>
      <c r="CP8" s="724">
        <f t="shared" si="10"/>
        <v>0</v>
      </c>
      <c r="CQ8" s="537">
        <f t="shared" si="11"/>
        <v>0</v>
      </c>
      <c r="CR8" s="725">
        <f t="shared" si="12"/>
        <v>0</v>
      </c>
      <c r="CS8" s="724">
        <f t="shared" si="13"/>
        <v>0</v>
      </c>
      <c r="CT8" s="537">
        <f t="shared" si="14"/>
        <v>0</v>
      </c>
      <c r="CU8" s="725">
        <f t="shared" si="15"/>
        <v>0</v>
      </c>
      <c r="CV8" s="724">
        <f t="shared" si="16"/>
        <v>0</v>
      </c>
      <c r="CW8" s="537">
        <f t="shared" si="17"/>
        <v>0</v>
      </c>
      <c r="CX8" s="725">
        <f t="shared" si="18"/>
        <v>0</v>
      </c>
      <c r="CY8" s="724">
        <f t="shared" si="19"/>
        <v>0</v>
      </c>
      <c r="CZ8" s="537">
        <f t="shared" si="20"/>
        <v>0</v>
      </c>
      <c r="DA8" s="725">
        <f t="shared" si="21"/>
        <v>0</v>
      </c>
      <c r="DB8" s="724">
        <f t="shared" si="22"/>
        <v>0</v>
      </c>
      <c r="DC8" s="537">
        <f t="shared" si="23"/>
        <v>0</v>
      </c>
      <c r="DD8" s="725">
        <f t="shared" si="24"/>
        <v>0</v>
      </c>
    </row>
    <row r="9" spans="3:108" ht="27.75" customHeight="1" x14ac:dyDescent="0.5">
      <c r="C9" s="230">
        <v>4</v>
      </c>
      <c r="D9" s="140"/>
      <c r="E9" s="141"/>
      <c r="F9" s="142"/>
      <c r="G9" s="118"/>
      <c r="H9" s="143">
        <f>SUM(I8)</f>
        <v>0</v>
      </c>
      <c r="I9" s="147">
        <f>SUM(H8)</f>
        <v>0</v>
      </c>
      <c r="J9" s="143">
        <f>SUM(K6)</f>
        <v>0</v>
      </c>
      <c r="K9" s="147">
        <f>SUM(J6)</f>
        <v>0</v>
      </c>
      <c r="L9" s="140"/>
      <c r="M9" s="141"/>
      <c r="N9" s="142"/>
      <c r="O9" s="141"/>
      <c r="P9" s="142"/>
      <c r="Q9" s="141"/>
      <c r="R9" s="145"/>
      <c r="S9" s="148"/>
      <c r="T9" s="143">
        <f>SUM(U7)</f>
        <v>0</v>
      </c>
      <c r="U9" s="144">
        <f>SUM(T7)</f>
        <v>0</v>
      </c>
      <c r="V9" s="142"/>
      <c r="W9" s="141"/>
      <c r="X9" s="132"/>
      <c r="Y9" s="122"/>
      <c r="Z9" s="133">
        <f t="shared" si="25"/>
        <v>0</v>
      </c>
      <c r="AA9" s="134">
        <f t="shared" si="25"/>
        <v>0</v>
      </c>
      <c r="AB9" s="122"/>
      <c r="AC9" s="135">
        <f t="shared" si="26"/>
        <v>0</v>
      </c>
      <c r="AD9" s="135">
        <f t="shared" si="26"/>
        <v>0</v>
      </c>
      <c r="AE9" s="122"/>
      <c r="AF9" s="136">
        <f t="shared" si="27"/>
        <v>0</v>
      </c>
      <c r="AG9" s="122"/>
      <c r="AH9" s="137">
        <v>4</v>
      </c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16" t="str">
        <f>CONCATENATE(mannschaften!E9)</f>
        <v>ASVö TSV PW St.Marienkirchen</v>
      </c>
      <c r="AV9" s="118">
        <f t="shared" si="28"/>
        <v>0</v>
      </c>
      <c r="AW9" s="139">
        <f t="shared" si="0"/>
        <v>0</v>
      </c>
      <c r="AY9" s="717">
        <f t="shared" si="29"/>
        <v>0</v>
      </c>
      <c r="AZ9" s="717">
        <f t="shared" si="30"/>
        <v>0</v>
      </c>
      <c r="BA9" s="717">
        <f t="shared" si="30"/>
        <v>0</v>
      </c>
      <c r="BB9" s="48"/>
      <c r="BC9" s="648">
        <f t="shared" si="31"/>
        <v>0</v>
      </c>
      <c r="BD9" s="649">
        <f t="shared" si="32"/>
        <v>0</v>
      </c>
      <c r="BE9" s="650">
        <f t="shared" si="33"/>
        <v>0</v>
      </c>
      <c r="BF9" s="648">
        <f t="shared" si="34"/>
        <v>0</v>
      </c>
      <c r="BG9" s="649">
        <f t="shared" si="35"/>
        <v>0</v>
      </c>
      <c r="BH9" s="650">
        <f t="shared" si="36"/>
        <v>0</v>
      </c>
      <c r="BI9" s="648">
        <f t="shared" si="37"/>
        <v>0</v>
      </c>
      <c r="BJ9" s="649">
        <f t="shared" si="38"/>
        <v>0</v>
      </c>
      <c r="BK9" s="650">
        <f t="shared" si="39"/>
        <v>0</v>
      </c>
      <c r="BL9" s="649">
        <f t="shared" si="40"/>
        <v>0</v>
      </c>
      <c r="BM9" s="649">
        <f t="shared" si="41"/>
        <v>0</v>
      </c>
      <c r="BN9" s="649">
        <f t="shared" si="42"/>
        <v>0</v>
      </c>
      <c r="BO9" s="648">
        <f t="shared" si="43"/>
        <v>0</v>
      </c>
      <c r="BP9" s="649">
        <f t="shared" si="44"/>
        <v>0</v>
      </c>
      <c r="BQ9" s="650">
        <f t="shared" si="45"/>
        <v>0</v>
      </c>
      <c r="BR9" s="649">
        <f t="shared" si="46"/>
        <v>0</v>
      </c>
      <c r="BS9" s="649">
        <f t="shared" si="47"/>
        <v>0</v>
      </c>
      <c r="BT9" s="649">
        <f t="shared" si="48"/>
        <v>0</v>
      </c>
      <c r="BU9" s="648">
        <f t="shared" si="49"/>
        <v>0</v>
      </c>
      <c r="BV9" s="649">
        <f t="shared" si="50"/>
        <v>0</v>
      </c>
      <c r="BW9" s="650">
        <f t="shared" si="51"/>
        <v>0</v>
      </c>
      <c r="BX9" s="648">
        <f t="shared" si="52"/>
        <v>0</v>
      </c>
      <c r="BY9" s="649">
        <f t="shared" si="53"/>
        <v>0</v>
      </c>
      <c r="BZ9" s="650">
        <f t="shared" si="54"/>
        <v>0</v>
      </c>
      <c r="CA9" s="648">
        <f t="shared" si="55"/>
        <v>0</v>
      </c>
      <c r="CB9" s="649">
        <f t="shared" si="56"/>
        <v>0</v>
      </c>
      <c r="CC9" s="650">
        <f t="shared" si="57"/>
        <v>0</v>
      </c>
      <c r="CD9" s="648">
        <f t="shared" si="58"/>
        <v>0</v>
      </c>
      <c r="CE9" s="649">
        <f t="shared" si="59"/>
        <v>0</v>
      </c>
      <c r="CF9" s="650">
        <f t="shared" si="60"/>
        <v>0</v>
      </c>
      <c r="CG9" s="724">
        <f t="shared" si="1"/>
        <v>0</v>
      </c>
      <c r="CH9" s="537">
        <f t="shared" si="2"/>
        <v>0</v>
      </c>
      <c r="CI9" s="725">
        <f t="shared" si="3"/>
        <v>0</v>
      </c>
      <c r="CJ9" s="724">
        <f t="shared" si="4"/>
        <v>0</v>
      </c>
      <c r="CK9" s="537">
        <f t="shared" si="5"/>
        <v>0</v>
      </c>
      <c r="CL9" s="725">
        <f t="shared" si="6"/>
        <v>0</v>
      </c>
      <c r="CM9" s="724">
        <f t="shared" si="7"/>
        <v>0</v>
      </c>
      <c r="CN9" s="537">
        <f t="shared" si="8"/>
        <v>0</v>
      </c>
      <c r="CO9" s="725">
        <f t="shared" si="9"/>
        <v>0</v>
      </c>
      <c r="CP9" s="724">
        <f t="shared" si="10"/>
        <v>0</v>
      </c>
      <c r="CQ9" s="537">
        <f t="shared" si="11"/>
        <v>0</v>
      </c>
      <c r="CR9" s="725">
        <f t="shared" si="12"/>
        <v>0</v>
      </c>
      <c r="CS9" s="724">
        <f t="shared" si="13"/>
        <v>0</v>
      </c>
      <c r="CT9" s="537">
        <f t="shared" si="14"/>
        <v>0</v>
      </c>
      <c r="CU9" s="725">
        <f t="shared" si="15"/>
        <v>0</v>
      </c>
      <c r="CV9" s="724">
        <f t="shared" si="16"/>
        <v>0</v>
      </c>
      <c r="CW9" s="537">
        <f t="shared" si="17"/>
        <v>0</v>
      </c>
      <c r="CX9" s="725">
        <f t="shared" si="18"/>
        <v>0</v>
      </c>
      <c r="CY9" s="724">
        <f t="shared" si="19"/>
        <v>0</v>
      </c>
      <c r="CZ9" s="537">
        <f t="shared" si="20"/>
        <v>0</v>
      </c>
      <c r="DA9" s="725">
        <f t="shared" si="21"/>
        <v>0</v>
      </c>
      <c r="DB9" s="724">
        <f t="shared" si="22"/>
        <v>0</v>
      </c>
      <c r="DC9" s="537">
        <f t="shared" si="23"/>
        <v>0</v>
      </c>
      <c r="DD9" s="725">
        <f t="shared" si="24"/>
        <v>0</v>
      </c>
    </row>
    <row r="10" spans="3:108" ht="27.75" customHeight="1" x14ac:dyDescent="0.5">
      <c r="C10" s="230">
        <v>5</v>
      </c>
      <c r="D10" s="140"/>
      <c r="E10" s="141"/>
      <c r="F10" s="149">
        <f>SUM(G9)</f>
        <v>0</v>
      </c>
      <c r="G10" s="147">
        <f>SUM(F9)</f>
        <v>0</v>
      </c>
      <c r="H10" s="143">
        <f>SUM(I7)</f>
        <v>0</v>
      </c>
      <c r="I10" s="147">
        <f>SUM(H7)</f>
        <v>0</v>
      </c>
      <c r="J10" s="140"/>
      <c r="K10" s="118"/>
      <c r="L10" s="140"/>
      <c r="M10" s="141"/>
      <c r="N10" s="145"/>
      <c r="O10" s="146"/>
      <c r="P10" s="150">
        <f>SUM(Q8)</f>
        <v>0</v>
      </c>
      <c r="Q10" s="151">
        <f>SUM(P8)</f>
        <v>0</v>
      </c>
      <c r="R10" s="149">
        <f>SUM(S6)</f>
        <v>0</v>
      </c>
      <c r="S10" s="147">
        <f>SUM(R6)</f>
        <v>0</v>
      </c>
      <c r="T10" s="140"/>
      <c r="U10" s="141"/>
      <c r="V10" s="142"/>
      <c r="W10" s="141"/>
      <c r="X10" s="132"/>
      <c r="Y10" s="122"/>
      <c r="Z10" s="133">
        <f t="shared" si="25"/>
        <v>0</v>
      </c>
      <c r="AA10" s="134">
        <f t="shared" si="25"/>
        <v>0</v>
      </c>
      <c r="AB10" s="122"/>
      <c r="AC10" s="135">
        <f t="shared" si="26"/>
        <v>0</v>
      </c>
      <c r="AD10" s="135">
        <f t="shared" si="26"/>
        <v>0</v>
      </c>
      <c r="AE10" s="122"/>
      <c r="AF10" s="136">
        <f t="shared" si="27"/>
        <v>0</v>
      </c>
      <c r="AG10" s="122"/>
      <c r="AH10" s="137">
        <v>5</v>
      </c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16" t="str">
        <f>CONCATENATE(mannschaften!E10)</f>
        <v>ASVÖ PV Taufkirchen 1</v>
      </c>
      <c r="AV10" s="118">
        <f t="shared" si="28"/>
        <v>0</v>
      </c>
      <c r="AW10" s="139">
        <f t="shared" si="0"/>
        <v>0</v>
      </c>
      <c r="AY10" s="717">
        <f t="shared" si="29"/>
        <v>0</v>
      </c>
      <c r="AZ10" s="717">
        <f t="shared" si="30"/>
        <v>0</v>
      </c>
      <c r="BA10" s="717">
        <f t="shared" si="30"/>
        <v>0</v>
      </c>
      <c r="BB10" s="48"/>
      <c r="BC10" s="648">
        <f t="shared" si="31"/>
        <v>0</v>
      </c>
      <c r="BD10" s="649">
        <f t="shared" si="32"/>
        <v>0</v>
      </c>
      <c r="BE10" s="650">
        <f t="shared" si="33"/>
        <v>0</v>
      </c>
      <c r="BF10" s="648">
        <f t="shared" si="34"/>
        <v>0</v>
      </c>
      <c r="BG10" s="649">
        <f t="shared" si="35"/>
        <v>0</v>
      </c>
      <c r="BH10" s="650">
        <f t="shared" si="36"/>
        <v>0</v>
      </c>
      <c r="BI10" s="648">
        <f t="shared" si="37"/>
        <v>0</v>
      </c>
      <c r="BJ10" s="649">
        <f t="shared" si="38"/>
        <v>0</v>
      </c>
      <c r="BK10" s="650">
        <f t="shared" si="39"/>
        <v>0</v>
      </c>
      <c r="BL10" s="649">
        <f t="shared" si="40"/>
        <v>0</v>
      </c>
      <c r="BM10" s="649">
        <f t="shared" si="41"/>
        <v>0</v>
      </c>
      <c r="BN10" s="649">
        <f t="shared" si="42"/>
        <v>0</v>
      </c>
      <c r="BO10" s="648">
        <f t="shared" si="43"/>
        <v>0</v>
      </c>
      <c r="BP10" s="649">
        <f t="shared" si="44"/>
        <v>0</v>
      </c>
      <c r="BQ10" s="650">
        <f t="shared" si="45"/>
        <v>0</v>
      </c>
      <c r="BR10" s="649">
        <f t="shared" si="46"/>
        <v>0</v>
      </c>
      <c r="BS10" s="649">
        <f t="shared" si="47"/>
        <v>0</v>
      </c>
      <c r="BT10" s="649">
        <f t="shared" si="48"/>
        <v>0</v>
      </c>
      <c r="BU10" s="648">
        <f t="shared" si="49"/>
        <v>0</v>
      </c>
      <c r="BV10" s="649">
        <f t="shared" si="50"/>
        <v>0</v>
      </c>
      <c r="BW10" s="650">
        <f t="shared" si="51"/>
        <v>0</v>
      </c>
      <c r="BX10" s="648">
        <f t="shared" si="52"/>
        <v>0</v>
      </c>
      <c r="BY10" s="649">
        <f t="shared" si="53"/>
        <v>0</v>
      </c>
      <c r="BZ10" s="650">
        <f t="shared" si="54"/>
        <v>0</v>
      </c>
      <c r="CA10" s="648">
        <f t="shared" si="55"/>
        <v>0</v>
      </c>
      <c r="CB10" s="649">
        <f t="shared" si="56"/>
        <v>0</v>
      </c>
      <c r="CC10" s="650">
        <f t="shared" si="57"/>
        <v>0</v>
      </c>
      <c r="CD10" s="648">
        <f t="shared" si="58"/>
        <v>0</v>
      </c>
      <c r="CE10" s="649">
        <f t="shared" si="59"/>
        <v>0</v>
      </c>
      <c r="CF10" s="650">
        <f t="shared" si="60"/>
        <v>0</v>
      </c>
      <c r="CG10" s="724">
        <f t="shared" si="1"/>
        <v>0</v>
      </c>
      <c r="CH10" s="537">
        <f t="shared" si="2"/>
        <v>0</v>
      </c>
      <c r="CI10" s="725">
        <f t="shared" si="3"/>
        <v>0</v>
      </c>
      <c r="CJ10" s="724">
        <f t="shared" si="4"/>
        <v>0</v>
      </c>
      <c r="CK10" s="537">
        <f t="shared" si="5"/>
        <v>0</v>
      </c>
      <c r="CL10" s="725">
        <f t="shared" si="6"/>
        <v>0</v>
      </c>
      <c r="CM10" s="724">
        <f t="shared" si="7"/>
        <v>0</v>
      </c>
      <c r="CN10" s="537">
        <f t="shared" si="8"/>
        <v>0</v>
      </c>
      <c r="CO10" s="725">
        <f t="shared" si="9"/>
        <v>0</v>
      </c>
      <c r="CP10" s="724">
        <f t="shared" si="10"/>
        <v>0</v>
      </c>
      <c r="CQ10" s="537">
        <f t="shared" si="11"/>
        <v>0</v>
      </c>
      <c r="CR10" s="725">
        <f t="shared" si="12"/>
        <v>0</v>
      </c>
      <c r="CS10" s="724">
        <f t="shared" si="13"/>
        <v>0</v>
      </c>
      <c r="CT10" s="537">
        <f t="shared" si="14"/>
        <v>0</v>
      </c>
      <c r="CU10" s="725">
        <f t="shared" si="15"/>
        <v>0</v>
      </c>
      <c r="CV10" s="724">
        <f t="shared" si="16"/>
        <v>0</v>
      </c>
      <c r="CW10" s="537">
        <f t="shared" si="17"/>
        <v>0</v>
      </c>
      <c r="CX10" s="725">
        <f t="shared" si="18"/>
        <v>0</v>
      </c>
      <c r="CY10" s="724">
        <f t="shared" si="19"/>
        <v>0</v>
      </c>
      <c r="CZ10" s="537">
        <f t="shared" si="20"/>
        <v>0</v>
      </c>
      <c r="DA10" s="725">
        <f t="shared" si="21"/>
        <v>0</v>
      </c>
      <c r="DB10" s="724">
        <f t="shared" si="22"/>
        <v>0</v>
      </c>
      <c r="DC10" s="537">
        <f t="shared" si="23"/>
        <v>0</v>
      </c>
      <c r="DD10" s="725">
        <f t="shared" si="24"/>
        <v>0</v>
      </c>
    </row>
    <row r="11" spans="3:108" ht="27.75" customHeight="1" x14ac:dyDescent="0.5">
      <c r="C11" s="230">
        <v>6</v>
      </c>
      <c r="D11" s="143">
        <f>SUM(E10)</f>
        <v>0</v>
      </c>
      <c r="E11" s="144">
        <f>SUM(D10)</f>
        <v>0</v>
      </c>
      <c r="F11" s="149">
        <f>SUM(G8)</f>
        <v>0</v>
      </c>
      <c r="G11" s="147">
        <f>SUM(F8)</f>
        <v>0</v>
      </c>
      <c r="H11" s="143">
        <f>SUM(I6)</f>
        <v>0</v>
      </c>
      <c r="I11" s="147">
        <f>SUM(H6)</f>
        <v>0</v>
      </c>
      <c r="J11" s="140"/>
      <c r="K11" s="118"/>
      <c r="L11" s="140"/>
      <c r="M11" s="141"/>
      <c r="N11" s="145"/>
      <c r="O11" s="146"/>
      <c r="P11" s="149">
        <f>SUM(Q9)</f>
        <v>0</v>
      </c>
      <c r="Q11" s="144">
        <f>SUM(P9)</f>
        <v>0</v>
      </c>
      <c r="R11" s="149">
        <f>SUM(S7)</f>
        <v>0</v>
      </c>
      <c r="S11" s="147">
        <f>SUM(R7)</f>
        <v>0</v>
      </c>
      <c r="T11" s="140"/>
      <c r="U11" s="141"/>
      <c r="V11" s="142"/>
      <c r="W11" s="141"/>
      <c r="X11" s="132"/>
      <c r="Y11" s="122"/>
      <c r="Z11" s="133">
        <f t="shared" si="25"/>
        <v>0</v>
      </c>
      <c r="AA11" s="134">
        <f t="shared" si="25"/>
        <v>0</v>
      </c>
      <c r="AB11" s="122"/>
      <c r="AC11" s="135">
        <f t="shared" si="26"/>
        <v>0</v>
      </c>
      <c r="AD11" s="135">
        <f t="shared" si="26"/>
        <v>0</v>
      </c>
      <c r="AE11" s="122"/>
      <c r="AF11" s="136">
        <f t="shared" si="27"/>
        <v>0</v>
      </c>
      <c r="AG11" s="122"/>
      <c r="AH11" s="137">
        <v>6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16" t="str">
        <f>CONCATENATE(mannschaften!E11)</f>
        <v>Union PWV Diersbach 2</v>
      </c>
      <c r="AV11" s="118">
        <f>SUM(Z11)</f>
        <v>0</v>
      </c>
      <c r="AW11" s="139">
        <f t="shared" si="0"/>
        <v>0</v>
      </c>
      <c r="AY11" s="717">
        <f t="shared" si="29"/>
        <v>0</v>
      </c>
      <c r="AZ11" s="717">
        <f t="shared" si="30"/>
        <v>0</v>
      </c>
      <c r="BA11" s="717">
        <f t="shared" si="30"/>
        <v>0</v>
      </c>
      <c r="BB11" s="48"/>
      <c r="BC11" s="648">
        <f t="shared" si="31"/>
        <v>0</v>
      </c>
      <c r="BD11" s="649">
        <f t="shared" si="32"/>
        <v>0</v>
      </c>
      <c r="BE11" s="650">
        <f t="shared" si="33"/>
        <v>0</v>
      </c>
      <c r="BF11" s="648">
        <f t="shared" si="34"/>
        <v>0</v>
      </c>
      <c r="BG11" s="649">
        <f t="shared" si="35"/>
        <v>0</v>
      </c>
      <c r="BH11" s="650">
        <f t="shared" si="36"/>
        <v>0</v>
      </c>
      <c r="BI11" s="648">
        <f t="shared" si="37"/>
        <v>0</v>
      </c>
      <c r="BJ11" s="649">
        <f t="shared" si="38"/>
        <v>0</v>
      </c>
      <c r="BK11" s="650">
        <f t="shared" si="39"/>
        <v>0</v>
      </c>
      <c r="BL11" s="649">
        <f t="shared" si="40"/>
        <v>0</v>
      </c>
      <c r="BM11" s="649">
        <f t="shared" si="41"/>
        <v>0</v>
      </c>
      <c r="BN11" s="649">
        <f t="shared" si="42"/>
        <v>0</v>
      </c>
      <c r="BO11" s="648">
        <f t="shared" si="43"/>
        <v>0</v>
      </c>
      <c r="BP11" s="649">
        <f t="shared" si="44"/>
        <v>0</v>
      </c>
      <c r="BQ11" s="650">
        <f t="shared" si="45"/>
        <v>0</v>
      </c>
      <c r="BR11" s="649">
        <f t="shared" si="46"/>
        <v>0</v>
      </c>
      <c r="BS11" s="649">
        <f t="shared" si="47"/>
        <v>0</v>
      </c>
      <c r="BT11" s="649">
        <f t="shared" si="48"/>
        <v>0</v>
      </c>
      <c r="BU11" s="648">
        <f t="shared" si="49"/>
        <v>0</v>
      </c>
      <c r="BV11" s="649">
        <f t="shared" si="50"/>
        <v>0</v>
      </c>
      <c r="BW11" s="650">
        <f t="shared" si="51"/>
        <v>0</v>
      </c>
      <c r="BX11" s="648">
        <f t="shared" si="52"/>
        <v>0</v>
      </c>
      <c r="BY11" s="649">
        <f t="shared" si="53"/>
        <v>0</v>
      </c>
      <c r="BZ11" s="650">
        <f t="shared" si="54"/>
        <v>0</v>
      </c>
      <c r="CA11" s="648">
        <f t="shared" si="55"/>
        <v>0</v>
      </c>
      <c r="CB11" s="649">
        <f t="shared" si="56"/>
        <v>0</v>
      </c>
      <c r="CC11" s="650">
        <f t="shared" si="57"/>
        <v>0</v>
      </c>
      <c r="CD11" s="648">
        <f t="shared" si="58"/>
        <v>0</v>
      </c>
      <c r="CE11" s="649">
        <f t="shared" si="59"/>
        <v>0</v>
      </c>
      <c r="CF11" s="650">
        <f t="shared" si="60"/>
        <v>0</v>
      </c>
      <c r="CG11" s="724">
        <f t="shared" si="1"/>
        <v>0</v>
      </c>
      <c r="CH11" s="537">
        <f t="shared" si="2"/>
        <v>0</v>
      </c>
      <c r="CI11" s="725">
        <f t="shared" si="3"/>
        <v>0</v>
      </c>
      <c r="CJ11" s="724">
        <f t="shared" si="4"/>
        <v>0</v>
      </c>
      <c r="CK11" s="537">
        <f t="shared" si="5"/>
        <v>0</v>
      </c>
      <c r="CL11" s="725">
        <f t="shared" si="6"/>
        <v>0</v>
      </c>
      <c r="CM11" s="724">
        <f t="shared" si="7"/>
        <v>0</v>
      </c>
      <c r="CN11" s="537">
        <f t="shared" si="8"/>
        <v>0</v>
      </c>
      <c r="CO11" s="725">
        <f t="shared" si="9"/>
        <v>0</v>
      </c>
      <c r="CP11" s="724">
        <f t="shared" si="10"/>
        <v>0</v>
      </c>
      <c r="CQ11" s="537">
        <f t="shared" si="11"/>
        <v>0</v>
      </c>
      <c r="CR11" s="725">
        <f t="shared" si="12"/>
        <v>0</v>
      </c>
      <c r="CS11" s="724">
        <f t="shared" si="13"/>
        <v>0</v>
      </c>
      <c r="CT11" s="537">
        <f t="shared" si="14"/>
        <v>0</v>
      </c>
      <c r="CU11" s="725">
        <f t="shared" si="15"/>
        <v>0</v>
      </c>
      <c r="CV11" s="724">
        <f t="shared" si="16"/>
        <v>0</v>
      </c>
      <c r="CW11" s="537">
        <f t="shared" si="17"/>
        <v>0</v>
      </c>
      <c r="CX11" s="725">
        <f t="shared" si="18"/>
        <v>0</v>
      </c>
      <c r="CY11" s="724">
        <f t="shared" si="19"/>
        <v>0</v>
      </c>
      <c r="CZ11" s="537">
        <f t="shared" si="20"/>
        <v>0</v>
      </c>
      <c r="DA11" s="725">
        <f t="shared" si="21"/>
        <v>0</v>
      </c>
      <c r="DB11" s="724">
        <f t="shared" si="22"/>
        <v>0</v>
      </c>
      <c r="DC11" s="537">
        <f t="shared" si="23"/>
        <v>0</v>
      </c>
      <c r="DD11" s="725">
        <f t="shared" si="24"/>
        <v>0</v>
      </c>
    </row>
    <row r="12" spans="3:108" ht="27.75" customHeight="1" x14ac:dyDescent="0.5">
      <c r="C12" s="230">
        <v>7</v>
      </c>
      <c r="D12" s="143">
        <f>SUM(E9)</f>
        <v>0</v>
      </c>
      <c r="E12" s="144">
        <f>SUM(D9)</f>
        <v>0</v>
      </c>
      <c r="F12" s="149">
        <f>SUM(G7)</f>
        <v>0</v>
      </c>
      <c r="G12" s="147">
        <f>SUM(F7)</f>
        <v>0</v>
      </c>
      <c r="H12" s="140"/>
      <c r="I12" s="118"/>
      <c r="J12" s="152"/>
      <c r="K12" s="148"/>
      <c r="L12" s="143">
        <f>SUM(M10)</f>
        <v>0</v>
      </c>
      <c r="M12" s="144">
        <f>SUM(L10)</f>
        <v>0</v>
      </c>
      <c r="N12" s="149">
        <f>SUM(O8)</f>
        <v>0</v>
      </c>
      <c r="O12" s="144">
        <f>SUM(N8)</f>
        <v>0</v>
      </c>
      <c r="P12" s="149">
        <f>SUM(Q6)</f>
        <v>0</v>
      </c>
      <c r="Q12" s="144">
        <f>SUM(P6)</f>
        <v>0</v>
      </c>
      <c r="R12" s="142"/>
      <c r="S12" s="118"/>
      <c r="T12" s="140"/>
      <c r="U12" s="141"/>
      <c r="V12" s="149">
        <f>SUM(W11)</f>
        <v>0</v>
      </c>
      <c r="W12" s="144">
        <f>SUM(V11)</f>
        <v>0</v>
      </c>
      <c r="X12" s="132"/>
      <c r="Y12" s="122"/>
      <c r="Z12" s="133">
        <f t="shared" si="25"/>
        <v>0</v>
      </c>
      <c r="AA12" s="134">
        <f t="shared" si="25"/>
        <v>0</v>
      </c>
      <c r="AB12" s="122"/>
      <c r="AC12" s="135">
        <f t="shared" si="26"/>
        <v>0</v>
      </c>
      <c r="AD12" s="135">
        <f t="shared" si="26"/>
        <v>0</v>
      </c>
      <c r="AE12" s="122"/>
      <c r="AF12" s="136">
        <f t="shared" si="27"/>
        <v>0</v>
      </c>
      <c r="AG12" s="122"/>
      <c r="AH12" s="137">
        <v>7</v>
      </c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16" t="str">
        <f>CONCATENATE(mannschaften!E12)</f>
        <v>PV Hub</v>
      </c>
      <c r="AV12" s="118">
        <f>SUM(Z12)</f>
        <v>0</v>
      </c>
      <c r="AW12" s="139">
        <f>SUM(AF12)</f>
        <v>0</v>
      </c>
      <c r="AY12" s="717">
        <f t="shared" si="29"/>
        <v>0</v>
      </c>
      <c r="AZ12" s="717">
        <f t="shared" si="30"/>
        <v>0</v>
      </c>
      <c r="BA12" s="717">
        <f t="shared" si="30"/>
        <v>0</v>
      </c>
      <c r="BB12" s="48"/>
      <c r="BC12" s="648">
        <f t="shared" si="31"/>
        <v>0</v>
      </c>
      <c r="BD12" s="649">
        <f t="shared" si="32"/>
        <v>0</v>
      </c>
      <c r="BE12" s="650">
        <f t="shared" si="33"/>
        <v>0</v>
      </c>
      <c r="BF12" s="648">
        <f t="shared" si="34"/>
        <v>0</v>
      </c>
      <c r="BG12" s="649">
        <f t="shared" si="35"/>
        <v>0</v>
      </c>
      <c r="BH12" s="650">
        <f t="shared" si="36"/>
        <v>0</v>
      </c>
      <c r="BI12" s="648">
        <f t="shared" si="37"/>
        <v>0</v>
      </c>
      <c r="BJ12" s="649">
        <f t="shared" si="38"/>
        <v>0</v>
      </c>
      <c r="BK12" s="650">
        <f t="shared" si="39"/>
        <v>0</v>
      </c>
      <c r="BL12" s="649">
        <f t="shared" si="40"/>
        <v>0</v>
      </c>
      <c r="BM12" s="649">
        <f t="shared" si="41"/>
        <v>0</v>
      </c>
      <c r="BN12" s="649">
        <f t="shared" si="42"/>
        <v>0</v>
      </c>
      <c r="BO12" s="648">
        <f t="shared" si="43"/>
        <v>0</v>
      </c>
      <c r="BP12" s="649">
        <f t="shared" si="44"/>
        <v>0</v>
      </c>
      <c r="BQ12" s="650">
        <f t="shared" si="45"/>
        <v>0</v>
      </c>
      <c r="BR12" s="649">
        <f t="shared" si="46"/>
        <v>0</v>
      </c>
      <c r="BS12" s="649">
        <f t="shared" si="47"/>
        <v>0</v>
      </c>
      <c r="BT12" s="649">
        <f t="shared" si="48"/>
        <v>0</v>
      </c>
      <c r="BU12" s="648">
        <f t="shared" si="49"/>
        <v>0</v>
      </c>
      <c r="BV12" s="649">
        <f t="shared" si="50"/>
        <v>0</v>
      </c>
      <c r="BW12" s="650">
        <f t="shared" si="51"/>
        <v>0</v>
      </c>
      <c r="BX12" s="648">
        <f t="shared" si="52"/>
        <v>0</v>
      </c>
      <c r="BY12" s="649">
        <f t="shared" si="53"/>
        <v>0</v>
      </c>
      <c r="BZ12" s="650">
        <f t="shared" si="54"/>
        <v>0</v>
      </c>
      <c r="CA12" s="648">
        <f t="shared" si="55"/>
        <v>0</v>
      </c>
      <c r="CB12" s="649">
        <f t="shared" si="56"/>
        <v>0</v>
      </c>
      <c r="CC12" s="650">
        <f t="shared" si="57"/>
        <v>0</v>
      </c>
      <c r="CD12" s="648">
        <f t="shared" si="58"/>
        <v>0</v>
      </c>
      <c r="CE12" s="649">
        <f t="shared" si="59"/>
        <v>0</v>
      </c>
      <c r="CF12" s="650">
        <f t="shared" si="60"/>
        <v>0</v>
      </c>
      <c r="CG12" s="724">
        <f t="shared" si="1"/>
        <v>0</v>
      </c>
      <c r="CH12" s="537">
        <f t="shared" si="2"/>
        <v>0</v>
      </c>
      <c r="CI12" s="725">
        <f t="shared" si="3"/>
        <v>0</v>
      </c>
      <c r="CJ12" s="724">
        <f t="shared" si="4"/>
        <v>0</v>
      </c>
      <c r="CK12" s="537">
        <f t="shared" si="5"/>
        <v>0</v>
      </c>
      <c r="CL12" s="725">
        <f t="shared" si="6"/>
        <v>0</v>
      </c>
      <c r="CM12" s="724">
        <f t="shared" si="7"/>
        <v>0</v>
      </c>
      <c r="CN12" s="537">
        <f t="shared" si="8"/>
        <v>0</v>
      </c>
      <c r="CO12" s="725">
        <f t="shared" si="9"/>
        <v>0</v>
      </c>
      <c r="CP12" s="724">
        <f t="shared" si="10"/>
        <v>0</v>
      </c>
      <c r="CQ12" s="537">
        <f t="shared" si="11"/>
        <v>0</v>
      </c>
      <c r="CR12" s="725">
        <f t="shared" si="12"/>
        <v>0</v>
      </c>
      <c r="CS12" s="724">
        <f t="shared" si="13"/>
        <v>0</v>
      </c>
      <c r="CT12" s="537">
        <f t="shared" si="14"/>
        <v>0</v>
      </c>
      <c r="CU12" s="725">
        <f t="shared" si="15"/>
        <v>0</v>
      </c>
      <c r="CV12" s="724">
        <f t="shared" si="16"/>
        <v>0</v>
      </c>
      <c r="CW12" s="537">
        <f t="shared" si="17"/>
        <v>0</v>
      </c>
      <c r="CX12" s="725">
        <f t="shared" si="18"/>
        <v>0</v>
      </c>
      <c r="CY12" s="724">
        <f t="shared" si="19"/>
        <v>0</v>
      </c>
      <c r="CZ12" s="537">
        <f t="shared" si="20"/>
        <v>0</v>
      </c>
      <c r="DA12" s="725">
        <f t="shared" si="21"/>
        <v>0</v>
      </c>
      <c r="DB12" s="724">
        <f t="shared" si="22"/>
        <v>0</v>
      </c>
      <c r="DC12" s="537">
        <f t="shared" si="23"/>
        <v>0</v>
      </c>
      <c r="DD12" s="725">
        <f t="shared" si="24"/>
        <v>0</v>
      </c>
    </row>
    <row r="13" spans="3:108" ht="27.75" customHeight="1" x14ac:dyDescent="0.5">
      <c r="C13" s="230">
        <v>8</v>
      </c>
      <c r="D13" s="143">
        <f>SUM(E8)</f>
        <v>0</v>
      </c>
      <c r="E13" s="144">
        <f>SUM(D8)</f>
        <v>0</v>
      </c>
      <c r="F13" s="149">
        <f>SUM(G6)</f>
        <v>0</v>
      </c>
      <c r="G13" s="147">
        <f>SUM(F6)</f>
        <v>0</v>
      </c>
      <c r="H13" s="140"/>
      <c r="I13" s="118"/>
      <c r="J13" s="152"/>
      <c r="K13" s="148"/>
      <c r="L13" s="143">
        <f>SUM(M11)</f>
        <v>0</v>
      </c>
      <c r="M13" s="144">
        <f>SUM(L11)</f>
        <v>0</v>
      </c>
      <c r="N13" s="149">
        <f>SUM(O9)</f>
        <v>0</v>
      </c>
      <c r="O13" s="144">
        <f>SUM(N9)</f>
        <v>0</v>
      </c>
      <c r="P13" s="149">
        <f>SUM(Q7)</f>
        <v>0</v>
      </c>
      <c r="Q13" s="144">
        <f>SUM(P7)</f>
        <v>0</v>
      </c>
      <c r="R13" s="142"/>
      <c r="S13" s="118"/>
      <c r="T13" s="143">
        <f>SUM(U12)</f>
        <v>0</v>
      </c>
      <c r="U13" s="144">
        <f>SUM(T12)</f>
        <v>0</v>
      </c>
      <c r="V13" s="149">
        <f>SUM(W10)</f>
        <v>0</v>
      </c>
      <c r="W13" s="144">
        <f>SUM(V10)</f>
        <v>0</v>
      </c>
      <c r="X13" s="153"/>
      <c r="Y13" s="122"/>
      <c r="Z13" s="133">
        <f t="shared" si="25"/>
        <v>0</v>
      </c>
      <c r="AA13" s="134">
        <f t="shared" si="25"/>
        <v>0</v>
      </c>
      <c r="AB13" s="122"/>
      <c r="AC13" s="135">
        <f t="shared" si="26"/>
        <v>0</v>
      </c>
      <c r="AD13" s="135">
        <f t="shared" si="26"/>
        <v>0</v>
      </c>
      <c r="AE13" s="122"/>
      <c r="AF13" s="136">
        <f t="shared" si="27"/>
        <v>0</v>
      </c>
      <c r="AG13" s="122"/>
      <c r="AH13" s="137">
        <v>8</v>
      </c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16" t="str">
        <f>CONCATENATE(mannschaften!E13)</f>
        <v>Union PWV Ort/Osternach</v>
      </c>
      <c r="AV13" s="118">
        <f>SUM(Z13)</f>
        <v>0</v>
      </c>
      <c r="AW13" s="139">
        <f t="shared" si="0"/>
        <v>0</v>
      </c>
      <c r="AY13" s="717">
        <f t="shared" si="29"/>
        <v>0</v>
      </c>
      <c r="AZ13" s="717">
        <f t="shared" si="30"/>
        <v>0</v>
      </c>
      <c r="BA13" s="717">
        <f t="shared" si="30"/>
        <v>0</v>
      </c>
      <c r="BB13" s="48"/>
      <c r="BC13" s="648">
        <f t="shared" si="31"/>
        <v>0</v>
      </c>
      <c r="BD13" s="649">
        <f t="shared" si="32"/>
        <v>0</v>
      </c>
      <c r="BE13" s="650">
        <f t="shared" si="33"/>
        <v>0</v>
      </c>
      <c r="BF13" s="648">
        <f t="shared" si="34"/>
        <v>0</v>
      </c>
      <c r="BG13" s="649">
        <f t="shared" si="35"/>
        <v>0</v>
      </c>
      <c r="BH13" s="650">
        <f t="shared" si="36"/>
        <v>0</v>
      </c>
      <c r="BI13" s="648">
        <f t="shared" si="37"/>
        <v>0</v>
      </c>
      <c r="BJ13" s="649">
        <f t="shared" si="38"/>
        <v>0</v>
      </c>
      <c r="BK13" s="650">
        <f t="shared" si="39"/>
        <v>0</v>
      </c>
      <c r="BL13" s="649">
        <f t="shared" si="40"/>
        <v>0</v>
      </c>
      <c r="BM13" s="649">
        <f t="shared" si="41"/>
        <v>0</v>
      </c>
      <c r="BN13" s="649">
        <f t="shared" si="42"/>
        <v>0</v>
      </c>
      <c r="BO13" s="648">
        <f t="shared" si="43"/>
        <v>0</v>
      </c>
      <c r="BP13" s="649">
        <f t="shared" si="44"/>
        <v>0</v>
      </c>
      <c r="BQ13" s="650">
        <f t="shared" si="45"/>
        <v>0</v>
      </c>
      <c r="BR13" s="649">
        <f t="shared" si="46"/>
        <v>0</v>
      </c>
      <c r="BS13" s="649">
        <f t="shared" si="47"/>
        <v>0</v>
      </c>
      <c r="BT13" s="649">
        <f t="shared" si="48"/>
        <v>0</v>
      </c>
      <c r="BU13" s="648">
        <f t="shared" si="49"/>
        <v>0</v>
      </c>
      <c r="BV13" s="649">
        <f t="shared" si="50"/>
        <v>0</v>
      </c>
      <c r="BW13" s="650">
        <f t="shared" si="51"/>
        <v>0</v>
      </c>
      <c r="BX13" s="648">
        <f t="shared" si="52"/>
        <v>0</v>
      </c>
      <c r="BY13" s="649">
        <f t="shared" si="53"/>
        <v>0</v>
      </c>
      <c r="BZ13" s="650">
        <f t="shared" si="54"/>
        <v>0</v>
      </c>
      <c r="CA13" s="648">
        <f t="shared" si="55"/>
        <v>0</v>
      </c>
      <c r="CB13" s="649">
        <f t="shared" si="56"/>
        <v>0</v>
      </c>
      <c r="CC13" s="650">
        <f t="shared" si="57"/>
        <v>0</v>
      </c>
      <c r="CD13" s="648">
        <f t="shared" si="58"/>
        <v>0</v>
      </c>
      <c r="CE13" s="649">
        <f t="shared" si="59"/>
        <v>0</v>
      </c>
      <c r="CF13" s="650">
        <f t="shared" si="60"/>
        <v>0</v>
      </c>
      <c r="CG13" s="724">
        <f t="shared" si="1"/>
        <v>0</v>
      </c>
      <c r="CH13" s="537">
        <f t="shared" si="2"/>
        <v>0</v>
      </c>
      <c r="CI13" s="725">
        <f t="shared" si="3"/>
        <v>0</v>
      </c>
      <c r="CJ13" s="724">
        <f t="shared" si="4"/>
        <v>0</v>
      </c>
      <c r="CK13" s="537">
        <f t="shared" si="5"/>
        <v>0</v>
      </c>
      <c r="CL13" s="725">
        <f t="shared" si="6"/>
        <v>0</v>
      </c>
      <c r="CM13" s="724">
        <f t="shared" si="7"/>
        <v>0</v>
      </c>
      <c r="CN13" s="537">
        <f t="shared" si="8"/>
        <v>0</v>
      </c>
      <c r="CO13" s="725">
        <f t="shared" si="9"/>
        <v>0</v>
      </c>
      <c r="CP13" s="724">
        <f t="shared" si="10"/>
        <v>0</v>
      </c>
      <c r="CQ13" s="537">
        <f t="shared" si="11"/>
        <v>0</v>
      </c>
      <c r="CR13" s="725">
        <f t="shared" si="12"/>
        <v>0</v>
      </c>
      <c r="CS13" s="724">
        <f t="shared" si="13"/>
        <v>0</v>
      </c>
      <c r="CT13" s="537">
        <f t="shared" si="14"/>
        <v>0</v>
      </c>
      <c r="CU13" s="725">
        <f t="shared" si="15"/>
        <v>0</v>
      </c>
      <c r="CV13" s="724">
        <f t="shared" si="16"/>
        <v>0</v>
      </c>
      <c r="CW13" s="537">
        <f t="shared" si="17"/>
        <v>0</v>
      </c>
      <c r="CX13" s="725">
        <f t="shared" si="18"/>
        <v>0</v>
      </c>
      <c r="CY13" s="724">
        <f t="shared" si="19"/>
        <v>0</v>
      </c>
      <c r="CZ13" s="537">
        <f t="shared" si="20"/>
        <v>0</v>
      </c>
      <c r="DA13" s="725">
        <f t="shared" si="21"/>
        <v>0</v>
      </c>
      <c r="DB13" s="724">
        <f t="shared" si="22"/>
        <v>0</v>
      </c>
      <c r="DC13" s="537">
        <f t="shared" si="23"/>
        <v>0</v>
      </c>
      <c r="DD13" s="725">
        <f t="shared" si="24"/>
        <v>0</v>
      </c>
    </row>
    <row r="14" spans="3:108" ht="27.75" customHeight="1" x14ac:dyDescent="0.5">
      <c r="C14" s="230">
        <v>9</v>
      </c>
      <c r="D14" s="143">
        <f>SUM(E7)</f>
        <v>0</v>
      </c>
      <c r="E14" s="144">
        <f>SUM(D7)</f>
        <v>0</v>
      </c>
      <c r="F14" s="145"/>
      <c r="G14" s="148"/>
      <c r="H14" s="143">
        <f>SUM(I12)</f>
        <v>0</v>
      </c>
      <c r="I14" s="147">
        <f>SUM(H12)</f>
        <v>0</v>
      </c>
      <c r="J14" s="143">
        <f>SUM(K10)</f>
        <v>0</v>
      </c>
      <c r="K14" s="147">
        <f>SUM(J10)</f>
        <v>0</v>
      </c>
      <c r="L14" s="143">
        <f>SUM(M8)</f>
        <v>0</v>
      </c>
      <c r="M14" s="144">
        <f>SUM(L8)</f>
        <v>0</v>
      </c>
      <c r="N14" s="149">
        <f>SUM(O6)</f>
        <v>0</v>
      </c>
      <c r="O14" s="144">
        <f>SUM(N6)</f>
        <v>0</v>
      </c>
      <c r="P14" s="142"/>
      <c r="Q14" s="141"/>
      <c r="R14" s="149">
        <f>SUM(S13)</f>
        <v>0</v>
      </c>
      <c r="S14" s="147">
        <f>SUM(R13)</f>
        <v>0</v>
      </c>
      <c r="T14" s="143">
        <f>SUM(U11)</f>
        <v>0</v>
      </c>
      <c r="U14" s="144">
        <f>SUM(T11)</f>
        <v>0</v>
      </c>
      <c r="V14" s="149">
        <f>SUM(W9)</f>
        <v>0</v>
      </c>
      <c r="W14" s="144">
        <f>SUM(V9)</f>
        <v>0</v>
      </c>
      <c r="X14" s="153"/>
      <c r="Y14" s="122"/>
      <c r="Z14" s="133">
        <f t="shared" si="25"/>
        <v>0</v>
      </c>
      <c r="AA14" s="134">
        <f t="shared" si="25"/>
        <v>0</v>
      </c>
      <c r="AB14" s="122"/>
      <c r="AC14" s="135">
        <f t="shared" si="26"/>
        <v>0</v>
      </c>
      <c r="AD14" s="135">
        <f t="shared" si="26"/>
        <v>0</v>
      </c>
      <c r="AE14" s="122"/>
      <c r="AF14" s="136">
        <f t="shared" si="27"/>
        <v>0</v>
      </c>
      <c r="AG14" s="122"/>
      <c r="AH14" s="137">
        <v>9</v>
      </c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8" t="str">
        <f>CONCATENATE(mannschaften!E14)</f>
        <v xml:space="preserve"> </v>
      </c>
      <c r="AV14" s="118">
        <f t="shared" si="28"/>
        <v>0</v>
      </c>
      <c r="AW14" s="139">
        <f t="shared" si="0"/>
        <v>0</v>
      </c>
      <c r="AY14" s="717">
        <f t="shared" si="29"/>
        <v>0</v>
      </c>
      <c r="AZ14" s="717">
        <f t="shared" si="30"/>
        <v>0</v>
      </c>
      <c r="BA14" s="717">
        <f t="shared" si="30"/>
        <v>0</v>
      </c>
      <c r="BB14" s="48"/>
      <c r="BC14" s="648">
        <f t="shared" si="31"/>
        <v>0</v>
      </c>
      <c r="BD14" s="649">
        <f t="shared" si="32"/>
        <v>0</v>
      </c>
      <c r="BE14" s="650">
        <f t="shared" si="33"/>
        <v>0</v>
      </c>
      <c r="BF14" s="648">
        <f t="shared" si="34"/>
        <v>0</v>
      </c>
      <c r="BG14" s="649">
        <f t="shared" si="35"/>
        <v>0</v>
      </c>
      <c r="BH14" s="650">
        <f t="shared" si="36"/>
        <v>0</v>
      </c>
      <c r="BI14" s="648">
        <f t="shared" si="37"/>
        <v>0</v>
      </c>
      <c r="BJ14" s="649">
        <f t="shared" si="38"/>
        <v>0</v>
      </c>
      <c r="BK14" s="650">
        <f t="shared" si="39"/>
        <v>0</v>
      </c>
      <c r="BL14" s="649">
        <f t="shared" si="40"/>
        <v>0</v>
      </c>
      <c r="BM14" s="649">
        <f t="shared" si="41"/>
        <v>0</v>
      </c>
      <c r="BN14" s="649">
        <f t="shared" si="42"/>
        <v>0</v>
      </c>
      <c r="BO14" s="648">
        <f t="shared" si="43"/>
        <v>0</v>
      </c>
      <c r="BP14" s="649">
        <f t="shared" si="44"/>
        <v>0</v>
      </c>
      <c r="BQ14" s="650">
        <f t="shared" si="45"/>
        <v>0</v>
      </c>
      <c r="BR14" s="649">
        <f t="shared" si="46"/>
        <v>0</v>
      </c>
      <c r="BS14" s="649">
        <f t="shared" si="47"/>
        <v>0</v>
      </c>
      <c r="BT14" s="649">
        <f t="shared" si="48"/>
        <v>0</v>
      </c>
      <c r="BU14" s="648">
        <f t="shared" si="49"/>
        <v>0</v>
      </c>
      <c r="BV14" s="649">
        <f t="shared" si="50"/>
        <v>0</v>
      </c>
      <c r="BW14" s="650">
        <f t="shared" si="51"/>
        <v>0</v>
      </c>
      <c r="BX14" s="648">
        <f t="shared" si="52"/>
        <v>0</v>
      </c>
      <c r="BY14" s="649">
        <f t="shared" si="53"/>
        <v>0</v>
      </c>
      <c r="BZ14" s="650">
        <f t="shared" si="54"/>
        <v>0</v>
      </c>
      <c r="CA14" s="648">
        <f t="shared" si="55"/>
        <v>0</v>
      </c>
      <c r="CB14" s="649">
        <f t="shared" si="56"/>
        <v>0</v>
      </c>
      <c r="CC14" s="650">
        <f t="shared" si="57"/>
        <v>0</v>
      </c>
      <c r="CD14" s="648">
        <f t="shared" si="58"/>
        <v>0</v>
      </c>
      <c r="CE14" s="649">
        <f t="shared" si="59"/>
        <v>0</v>
      </c>
      <c r="CF14" s="650">
        <f t="shared" si="60"/>
        <v>0</v>
      </c>
      <c r="CG14" s="724">
        <f t="shared" si="1"/>
        <v>0</v>
      </c>
      <c r="CH14" s="537">
        <f t="shared" si="2"/>
        <v>0</v>
      </c>
      <c r="CI14" s="725">
        <f t="shared" si="3"/>
        <v>0</v>
      </c>
      <c r="CJ14" s="724">
        <f t="shared" si="4"/>
        <v>0</v>
      </c>
      <c r="CK14" s="537">
        <f t="shared" si="5"/>
        <v>0</v>
      </c>
      <c r="CL14" s="725">
        <f t="shared" si="6"/>
        <v>0</v>
      </c>
      <c r="CM14" s="724">
        <f t="shared" si="7"/>
        <v>0</v>
      </c>
      <c r="CN14" s="537">
        <f t="shared" si="8"/>
        <v>0</v>
      </c>
      <c r="CO14" s="725">
        <f t="shared" si="9"/>
        <v>0</v>
      </c>
      <c r="CP14" s="724">
        <f t="shared" si="10"/>
        <v>0</v>
      </c>
      <c r="CQ14" s="537">
        <f t="shared" si="11"/>
        <v>0</v>
      </c>
      <c r="CR14" s="725">
        <f t="shared" si="12"/>
        <v>0</v>
      </c>
      <c r="CS14" s="724">
        <f t="shared" si="13"/>
        <v>0</v>
      </c>
      <c r="CT14" s="537">
        <f t="shared" si="14"/>
        <v>0</v>
      </c>
      <c r="CU14" s="725">
        <f t="shared" si="15"/>
        <v>0</v>
      </c>
      <c r="CV14" s="724">
        <f t="shared" si="16"/>
        <v>0</v>
      </c>
      <c r="CW14" s="537">
        <f t="shared" si="17"/>
        <v>0</v>
      </c>
      <c r="CX14" s="725">
        <f t="shared" si="18"/>
        <v>0</v>
      </c>
      <c r="CY14" s="724">
        <f t="shared" si="19"/>
        <v>0</v>
      </c>
      <c r="CZ14" s="537">
        <f t="shared" si="20"/>
        <v>0</v>
      </c>
      <c r="DA14" s="725">
        <f t="shared" si="21"/>
        <v>0</v>
      </c>
      <c r="DB14" s="724">
        <f t="shared" si="22"/>
        <v>0</v>
      </c>
      <c r="DC14" s="537">
        <f t="shared" si="23"/>
        <v>0</v>
      </c>
      <c r="DD14" s="725">
        <f t="shared" si="24"/>
        <v>0</v>
      </c>
    </row>
    <row r="15" spans="3:108" ht="27.75" customHeight="1" x14ac:dyDescent="0.5">
      <c r="C15" s="230">
        <v>10</v>
      </c>
      <c r="D15" s="154">
        <f>SUM(E6)</f>
        <v>0</v>
      </c>
      <c r="E15" s="155">
        <f>SUM(D6)</f>
        <v>0</v>
      </c>
      <c r="F15" s="156"/>
      <c r="G15" s="157"/>
      <c r="H15" s="154">
        <f>SUM(I13)</f>
        <v>0</v>
      </c>
      <c r="I15" s="158">
        <f>SUM(H13)</f>
        <v>0</v>
      </c>
      <c r="J15" s="154">
        <f>SUM(K11)</f>
        <v>0</v>
      </c>
      <c r="K15" s="158">
        <f>SUM(J11)</f>
        <v>0</v>
      </c>
      <c r="L15" s="154">
        <f>SUM(M9)</f>
        <v>0</v>
      </c>
      <c r="M15" s="155">
        <f>SUM(L9)</f>
        <v>0</v>
      </c>
      <c r="N15" s="159">
        <f>SUM(O7)</f>
        <v>0</v>
      </c>
      <c r="O15" s="155">
        <f>SUM(N7)</f>
        <v>0</v>
      </c>
      <c r="P15" s="159">
        <f>SUM(Q14)</f>
        <v>0</v>
      </c>
      <c r="Q15" s="155">
        <f>SUM(P14)</f>
        <v>0</v>
      </c>
      <c r="R15" s="159">
        <f>SUM(S12)</f>
        <v>0</v>
      </c>
      <c r="S15" s="158">
        <f>SUM(R12)</f>
        <v>0</v>
      </c>
      <c r="T15" s="154">
        <f>SUM(U10)</f>
        <v>0</v>
      </c>
      <c r="U15" s="155">
        <f>SUM(T10)</f>
        <v>0</v>
      </c>
      <c r="V15" s="159">
        <f>SUM(W8)</f>
        <v>0</v>
      </c>
      <c r="W15" s="155">
        <f>SUM(V8)</f>
        <v>0</v>
      </c>
      <c r="X15" s="153"/>
      <c r="Y15" s="122"/>
      <c r="Z15" s="133">
        <f t="shared" si="25"/>
        <v>0</v>
      </c>
      <c r="AA15" s="134">
        <f t="shared" si="25"/>
        <v>0</v>
      </c>
      <c r="AB15" s="122"/>
      <c r="AC15" s="135">
        <f t="shared" si="26"/>
        <v>0</v>
      </c>
      <c r="AD15" s="135">
        <f t="shared" si="26"/>
        <v>0</v>
      </c>
      <c r="AE15" s="122"/>
      <c r="AF15" s="136">
        <f t="shared" si="27"/>
        <v>0</v>
      </c>
      <c r="AG15" s="122"/>
      <c r="AH15" s="137">
        <v>10</v>
      </c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8" t="str">
        <f>CONCATENATE(mannschaften!E15)</f>
        <v/>
      </c>
      <c r="AV15" s="118">
        <f t="shared" si="28"/>
        <v>0</v>
      </c>
      <c r="AW15" s="139">
        <f t="shared" si="0"/>
        <v>0</v>
      </c>
      <c r="AY15" s="717">
        <f t="shared" si="29"/>
        <v>0</v>
      </c>
      <c r="AZ15" s="717">
        <f t="shared" ref="AZ15" si="61">SUM(BD15,BG15,BJ15,BM15,BP15,BS15,BV15,BY15,CB15,CE15,CH15,CK15,CN15,CQ15,CT15,CW15,CZ15,DC15)</f>
        <v>0</v>
      </c>
      <c r="BA15" s="726">
        <f t="shared" ref="BA15" si="62">SUM(BE15,BH15,BK15,BN15,BQ15,BT15,BW15,BZ15,CC15,CF15,CI15,CL15,CO15,CR15,CU15,CX15,DA15,DD15)</f>
        <v>0</v>
      </c>
      <c r="BC15" s="648">
        <f t="shared" si="31"/>
        <v>0</v>
      </c>
      <c r="BD15" s="649">
        <f t="shared" si="32"/>
        <v>0</v>
      </c>
      <c r="BE15" s="650">
        <f t="shared" si="33"/>
        <v>0</v>
      </c>
      <c r="BF15" s="648">
        <f t="shared" si="34"/>
        <v>0</v>
      </c>
      <c r="BG15" s="649">
        <f t="shared" si="35"/>
        <v>0</v>
      </c>
      <c r="BH15" s="650">
        <f t="shared" si="36"/>
        <v>0</v>
      </c>
      <c r="BI15" s="648">
        <f t="shared" si="37"/>
        <v>0</v>
      </c>
      <c r="BJ15" s="649">
        <f t="shared" si="38"/>
        <v>0</v>
      </c>
      <c r="BK15" s="650">
        <f t="shared" si="39"/>
        <v>0</v>
      </c>
      <c r="BL15" s="649">
        <f t="shared" si="40"/>
        <v>0</v>
      </c>
      <c r="BM15" s="649">
        <f t="shared" si="41"/>
        <v>0</v>
      </c>
      <c r="BN15" s="649">
        <f t="shared" si="42"/>
        <v>0</v>
      </c>
      <c r="BO15" s="648">
        <f t="shared" si="43"/>
        <v>0</v>
      </c>
      <c r="BP15" s="649">
        <f t="shared" si="44"/>
        <v>0</v>
      </c>
      <c r="BQ15" s="650">
        <f t="shared" si="45"/>
        <v>0</v>
      </c>
      <c r="BR15" s="649">
        <f t="shared" si="46"/>
        <v>0</v>
      </c>
      <c r="BS15" s="649">
        <f t="shared" si="47"/>
        <v>0</v>
      </c>
      <c r="BT15" s="649">
        <f t="shared" si="48"/>
        <v>0</v>
      </c>
      <c r="BU15" s="648">
        <f t="shared" si="49"/>
        <v>0</v>
      </c>
      <c r="BV15" s="649">
        <f t="shared" si="50"/>
        <v>0</v>
      </c>
      <c r="BW15" s="650">
        <f t="shared" si="51"/>
        <v>0</v>
      </c>
      <c r="BX15" s="648">
        <f t="shared" si="52"/>
        <v>0</v>
      </c>
      <c r="BY15" s="649">
        <f t="shared" si="53"/>
        <v>0</v>
      </c>
      <c r="BZ15" s="650">
        <f t="shared" si="54"/>
        <v>0</v>
      </c>
      <c r="CA15" s="648">
        <f>IF($T30=3,1,0)</f>
        <v>0</v>
      </c>
      <c r="CB15" s="649">
        <f t="shared" si="56"/>
        <v>0</v>
      </c>
      <c r="CC15" s="650">
        <f t="shared" si="57"/>
        <v>0</v>
      </c>
      <c r="CD15" s="648">
        <f t="shared" si="58"/>
        <v>0</v>
      </c>
      <c r="CE15" s="649">
        <f t="shared" si="59"/>
        <v>0</v>
      </c>
      <c r="CF15" s="650">
        <f t="shared" si="60"/>
        <v>0</v>
      </c>
      <c r="CG15" s="724">
        <f t="shared" ref="CG15" si="63">IF(AG26=3,1,0)</f>
        <v>0</v>
      </c>
      <c r="CH15" s="537">
        <f t="shared" ref="CH15" si="64">IF(AG26=1,1,0)</f>
        <v>0</v>
      </c>
      <c r="CI15" s="725">
        <f t="shared" ref="CI15" si="65">IF(AH26=3,1,0)</f>
        <v>0</v>
      </c>
      <c r="CJ15" s="724">
        <f t="shared" ref="CJ15" si="66">IF(AV26=3,1,0)</f>
        <v>0</v>
      </c>
      <c r="CK15" s="537">
        <f t="shared" ref="CK15" si="67">IF(AV26=1,1,0)</f>
        <v>0</v>
      </c>
      <c r="CL15" s="725">
        <f t="shared" ref="CL15" si="68">IF(AW26=3,1,0)</f>
        <v>0</v>
      </c>
      <c r="CM15" s="724">
        <f t="shared" ref="CM15" si="69">IF(BC26=3,1,0)</f>
        <v>0</v>
      </c>
      <c r="CN15" s="537">
        <f t="shared" ref="CN15" si="70">IF(BC26=1,1,0)</f>
        <v>0</v>
      </c>
      <c r="CO15" s="725">
        <f t="shared" ref="CO15" si="71">IF(BD26=3,1,0)</f>
        <v>0</v>
      </c>
      <c r="CP15" s="724">
        <f t="shared" ref="CP15" si="72">IF(BF26=3,1,0)</f>
        <v>0</v>
      </c>
      <c r="CQ15" s="537">
        <f t="shared" ref="CQ15" si="73">IF(BF26=1,1,0)</f>
        <v>0</v>
      </c>
      <c r="CR15" s="725">
        <f t="shared" ref="CR15" si="74">IF(BG26=3,1,0)</f>
        <v>0</v>
      </c>
      <c r="CS15" s="724">
        <f t="shared" ref="CS15" si="75">IF(BI26=3,1,0)</f>
        <v>0</v>
      </c>
      <c r="CT15" s="537">
        <f t="shared" ref="CT15" si="76">IF(BI26=1,1,0)</f>
        <v>0</v>
      </c>
      <c r="CU15" s="725">
        <f t="shared" ref="CU15" si="77">IF(BJ26=3,1,0)</f>
        <v>0</v>
      </c>
      <c r="CV15" s="724">
        <f t="shared" ref="CV15" si="78">IF(BL26=3,1,0)</f>
        <v>0</v>
      </c>
      <c r="CW15" s="537">
        <f t="shared" ref="CW15" si="79">IF(BL26=1,1,0)</f>
        <v>0</v>
      </c>
      <c r="CX15" s="725">
        <f t="shared" ref="CX15" si="80">IF(BM26=3,1,0)</f>
        <v>0</v>
      </c>
      <c r="CY15" s="724">
        <f t="shared" ref="CY15" si="81">IF(BO26=3,1,0)</f>
        <v>0</v>
      </c>
      <c r="CZ15" s="537">
        <f t="shared" ref="CZ15" si="82">IF(BO26=1,1,0)</f>
        <v>0</v>
      </c>
      <c r="DA15" s="725">
        <f t="shared" ref="DA15" si="83">IF(BP26=3,1,0)</f>
        <v>0</v>
      </c>
      <c r="DB15" s="724">
        <f t="shared" ref="DB15" si="84">IF(BR26=3,1,0)</f>
        <v>0</v>
      </c>
      <c r="DC15" s="537">
        <f t="shared" ref="DC15" si="85">IF(BR26=1,1,0)</f>
        <v>0</v>
      </c>
      <c r="DD15" s="725">
        <f t="shared" ref="DD15" si="86">IF(BS26=3,1,0)</f>
        <v>0</v>
      </c>
    </row>
    <row r="16" spans="3:108" x14ac:dyDescent="0.4"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</row>
    <row r="17" spans="3:48" s="116" customFormat="1" ht="24" customHeight="1" x14ac:dyDescent="0.4">
      <c r="C17" s="160"/>
      <c r="D17" s="161">
        <f t="shared" ref="D17:W17" si="87">SUM(D6:D15)</f>
        <v>0</v>
      </c>
      <c r="E17" s="161">
        <f t="shared" si="87"/>
        <v>0</v>
      </c>
      <c r="F17" s="161">
        <f t="shared" si="87"/>
        <v>0</v>
      </c>
      <c r="G17" s="161">
        <f t="shared" si="87"/>
        <v>0</v>
      </c>
      <c r="H17" s="161">
        <f t="shared" si="87"/>
        <v>0</v>
      </c>
      <c r="I17" s="161">
        <f t="shared" si="87"/>
        <v>0</v>
      </c>
      <c r="J17" s="161">
        <f t="shared" si="87"/>
        <v>0</v>
      </c>
      <c r="K17" s="161">
        <f t="shared" si="87"/>
        <v>0</v>
      </c>
      <c r="L17" s="161">
        <f t="shared" si="87"/>
        <v>0</v>
      </c>
      <c r="M17" s="161">
        <f t="shared" si="87"/>
        <v>0</v>
      </c>
      <c r="N17" s="161">
        <f t="shared" si="87"/>
        <v>0</v>
      </c>
      <c r="O17" s="161">
        <f t="shared" si="87"/>
        <v>0</v>
      </c>
      <c r="P17" s="161">
        <f t="shared" si="87"/>
        <v>0</v>
      </c>
      <c r="Q17" s="161">
        <f t="shared" si="87"/>
        <v>0</v>
      </c>
      <c r="R17" s="161">
        <f t="shared" si="87"/>
        <v>0</v>
      </c>
      <c r="S17" s="161">
        <f t="shared" si="87"/>
        <v>0</v>
      </c>
      <c r="T17" s="161">
        <f t="shared" si="87"/>
        <v>0</v>
      </c>
      <c r="U17" s="161">
        <f t="shared" si="87"/>
        <v>0</v>
      </c>
      <c r="V17" s="161">
        <f t="shared" si="87"/>
        <v>0</v>
      </c>
      <c r="W17" s="161">
        <f t="shared" si="87"/>
        <v>0</v>
      </c>
      <c r="X17" s="160"/>
      <c r="Y17" s="160"/>
      <c r="Z17" s="160">
        <f>SUM(Z6:Z15)</f>
        <v>0</v>
      </c>
      <c r="AA17" s="160">
        <f>SUM(AA6:AA15)</f>
        <v>0</v>
      </c>
      <c r="AB17" s="160"/>
      <c r="AC17" s="160">
        <f>SUM(AC6:AC15)</f>
        <v>0</v>
      </c>
      <c r="AD17" s="160">
        <f>SUM(AD6:AD15)</f>
        <v>0</v>
      </c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V17" s="118"/>
    </row>
    <row r="18" spans="3:48" x14ac:dyDescent="0.4"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62">
        <f>SUM(D17,F17,H17,J17,L17,N17,P17,R17,T17,V17)</f>
        <v>0</v>
      </c>
      <c r="AA18" s="163">
        <f>SUM(E17,G17,I17,K17,M17,O17,Q17,S17,U17,W17)</f>
        <v>0</v>
      </c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</row>
    <row r="19" spans="3:48" x14ac:dyDescent="0.4"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718"/>
      <c r="AA19" s="719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</row>
    <row r="20" spans="3:48" ht="25" hidden="1" x14ac:dyDescent="0.5">
      <c r="C20" s="122"/>
      <c r="D20" s="1137">
        <v>1</v>
      </c>
      <c r="E20" s="1137"/>
      <c r="F20" s="1136">
        <v>2</v>
      </c>
      <c r="G20" s="1136"/>
      <c r="H20" s="1137">
        <v>3</v>
      </c>
      <c r="I20" s="1137"/>
      <c r="J20" s="1136">
        <v>4</v>
      </c>
      <c r="K20" s="1136"/>
      <c r="L20" s="1137">
        <v>5</v>
      </c>
      <c r="M20" s="1137"/>
      <c r="N20" s="1136">
        <v>6</v>
      </c>
      <c r="O20" s="1136"/>
      <c r="P20" s="1137">
        <v>7</v>
      </c>
      <c r="Q20" s="1137"/>
      <c r="R20" s="1136">
        <v>8</v>
      </c>
      <c r="S20" s="1136"/>
      <c r="T20" s="1137">
        <v>9</v>
      </c>
      <c r="U20" s="1137"/>
      <c r="V20" s="1136">
        <v>10</v>
      </c>
      <c r="W20" s="1136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</row>
    <row r="21" spans="3:48" hidden="1" x14ac:dyDescent="0.4">
      <c r="C21" s="122">
        <v>1</v>
      </c>
      <c r="D21" s="720">
        <f t="shared" ref="D21:D30" si="88">IF(D6&gt;E6,3,IF(D6+E6&lt;1,0,IF(D6=E6,1,0)))</f>
        <v>0</v>
      </c>
      <c r="E21" s="222">
        <f t="shared" ref="E21:E30" si="89">IF(E6&gt;D6,3,IF(D6+E6&lt;1,0,IF(E6=D6,1,0)))</f>
        <v>0</v>
      </c>
      <c r="F21" s="720">
        <f t="shared" ref="F21:F30" si="90">IF(F6&gt;G6,3,IF(F6+G6&lt;1,0,IF(F6=G6,1,0)))</f>
        <v>0</v>
      </c>
      <c r="G21" s="222">
        <f t="shared" ref="G21:G30" si="91">IF(G6&gt;F6,3,IF(F6+G6&lt;1,0,IF(G6=F6,1,0)))</f>
        <v>0</v>
      </c>
      <c r="H21" s="720">
        <f t="shared" ref="H21:H30" si="92">IF(H6&gt;I6,3,IF(H6+I6&lt;1,0,IF(H6=I6,1,0)))</f>
        <v>0</v>
      </c>
      <c r="I21" s="222">
        <f t="shared" ref="I21:I30" si="93">IF(I6&gt;H6,3,IF(H6+I6&lt;1,0,IF(I6=H6,1,0)))</f>
        <v>0</v>
      </c>
      <c r="J21" s="720">
        <f t="shared" ref="J21:J30" si="94">IF(J6&gt;K6,3,IF(J6+K6&lt;1,0,IF(J6=K6,1,0)))</f>
        <v>0</v>
      </c>
      <c r="K21" s="222">
        <f t="shared" ref="K21:K30" si="95">IF(K6&gt;J6,3,IF(J6+K6&lt;1,0,IF(K6=J6,1,0)))</f>
        <v>0</v>
      </c>
      <c r="L21" s="720">
        <f t="shared" ref="L21:L30" si="96">IF(L6&gt;M6,3,IF(L6+M6&lt;1,0,IF(L6=M6,1,0)))</f>
        <v>0</v>
      </c>
      <c r="M21" s="222">
        <f t="shared" ref="M21:M30" si="97">IF(M6&gt;L6,3,IF(L6+M6&lt;1,0,IF(M6=L6,1,0)))</f>
        <v>0</v>
      </c>
      <c r="N21" s="720">
        <f t="shared" ref="N21:N30" si="98">IF(N6&gt;O6,3,IF(N6+O6&lt;1,0,IF(N6=O6,1,0)))</f>
        <v>0</v>
      </c>
      <c r="O21" s="222">
        <f t="shared" ref="O21:O30" si="99">IF(O6&gt;N6,3,IF(N6+O6&lt;1,0,IF(O6=N6,1,0)))</f>
        <v>0</v>
      </c>
      <c r="P21" s="720">
        <f t="shared" ref="P21:P30" si="100">IF(P6&gt;Q6,3,IF(P6+Q6&lt;1,0,IF(P6=Q6,1,0)))</f>
        <v>0</v>
      </c>
      <c r="Q21" s="222">
        <f t="shared" ref="Q21:Q30" si="101">IF(Q6&gt;P6,3,IF(P6+Q6&lt;1,0,IF(Q6=P6,1,0)))</f>
        <v>0</v>
      </c>
      <c r="R21" s="720">
        <f t="shared" ref="R21:R30" si="102">IF(R6&gt;S6,3,IF(R6+S6&lt;1,0,IF(R6=S6,1,0)))</f>
        <v>0</v>
      </c>
      <c r="S21" s="222">
        <f t="shared" ref="S21:S30" si="103">IF(S6&gt;R6,3,IF(R6+S6&lt;1,0,IF(S6=R6,1,0)))</f>
        <v>0</v>
      </c>
      <c r="T21" s="720">
        <f t="shared" ref="T21:T30" si="104">IF(T6&gt;U6,3,IF(T6+U6&lt;1,0,IF(T6=U6,1,0)))</f>
        <v>0</v>
      </c>
      <c r="U21" s="222">
        <f t="shared" ref="U21:U30" si="105">IF(U6&gt;T6,3,IF(T6+U6&lt;1,0,IF(U6=T6,1,0)))</f>
        <v>0</v>
      </c>
      <c r="V21" s="720">
        <f t="shared" ref="V21:V30" si="106">IF(V6&gt;W6,3,IF(V6+W6&lt;1,0,IF(V6=W6,1,0)))</f>
        <v>0</v>
      </c>
      <c r="W21" s="222">
        <f t="shared" ref="W21:W30" si="107">IF(W6&gt;V6,3,IF(V6+W6&lt;1,0,IF(W6=V6,1,0)))</f>
        <v>0</v>
      </c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</row>
    <row r="22" spans="3:48" hidden="1" x14ac:dyDescent="0.4">
      <c r="C22" s="122">
        <v>2</v>
      </c>
      <c r="D22" s="720">
        <f t="shared" si="88"/>
        <v>0</v>
      </c>
      <c r="E22" s="222">
        <f t="shared" si="89"/>
        <v>0</v>
      </c>
      <c r="F22" s="720">
        <f t="shared" si="90"/>
        <v>0</v>
      </c>
      <c r="G22" s="222">
        <f t="shared" si="91"/>
        <v>0</v>
      </c>
      <c r="H22" s="720">
        <f t="shared" si="92"/>
        <v>0</v>
      </c>
      <c r="I22" s="222">
        <f t="shared" si="93"/>
        <v>0</v>
      </c>
      <c r="J22" s="720">
        <f t="shared" si="94"/>
        <v>0</v>
      </c>
      <c r="K22" s="222">
        <f t="shared" si="95"/>
        <v>0</v>
      </c>
      <c r="L22" s="720">
        <f t="shared" si="96"/>
        <v>0</v>
      </c>
      <c r="M22" s="222">
        <f t="shared" si="97"/>
        <v>0</v>
      </c>
      <c r="N22" s="720">
        <f t="shared" si="98"/>
        <v>0</v>
      </c>
      <c r="O22" s="222">
        <f t="shared" si="99"/>
        <v>0</v>
      </c>
      <c r="P22" s="720">
        <f t="shared" si="100"/>
        <v>0</v>
      </c>
      <c r="Q22" s="222">
        <f t="shared" si="101"/>
        <v>0</v>
      </c>
      <c r="R22" s="720">
        <f t="shared" si="102"/>
        <v>0</v>
      </c>
      <c r="S22" s="222">
        <f t="shared" si="103"/>
        <v>0</v>
      </c>
      <c r="T22" s="720">
        <f t="shared" si="104"/>
        <v>0</v>
      </c>
      <c r="U22" s="222">
        <f t="shared" si="105"/>
        <v>0</v>
      </c>
      <c r="V22" s="720">
        <f t="shared" si="106"/>
        <v>0</v>
      </c>
      <c r="W22" s="222">
        <f t="shared" si="107"/>
        <v>0</v>
      </c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</row>
    <row r="23" spans="3:48" hidden="1" x14ac:dyDescent="0.4">
      <c r="C23" s="122">
        <v>3</v>
      </c>
      <c r="D23" s="720">
        <f t="shared" si="88"/>
        <v>0</v>
      </c>
      <c r="E23" s="222">
        <f t="shared" si="89"/>
        <v>0</v>
      </c>
      <c r="F23" s="720">
        <f t="shared" si="90"/>
        <v>0</v>
      </c>
      <c r="G23" s="222">
        <f t="shared" si="91"/>
        <v>0</v>
      </c>
      <c r="H23" s="720">
        <f t="shared" si="92"/>
        <v>0</v>
      </c>
      <c r="I23" s="222">
        <f t="shared" si="93"/>
        <v>0</v>
      </c>
      <c r="J23" s="720">
        <f t="shared" si="94"/>
        <v>0</v>
      </c>
      <c r="K23" s="222">
        <f t="shared" si="95"/>
        <v>0</v>
      </c>
      <c r="L23" s="720">
        <f t="shared" si="96"/>
        <v>0</v>
      </c>
      <c r="M23" s="222">
        <f t="shared" si="97"/>
        <v>0</v>
      </c>
      <c r="N23" s="720">
        <f t="shared" si="98"/>
        <v>0</v>
      </c>
      <c r="O23" s="222">
        <f t="shared" si="99"/>
        <v>0</v>
      </c>
      <c r="P23" s="720">
        <f t="shared" si="100"/>
        <v>0</v>
      </c>
      <c r="Q23" s="222">
        <f t="shared" si="101"/>
        <v>0</v>
      </c>
      <c r="R23" s="720">
        <f t="shared" si="102"/>
        <v>0</v>
      </c>
      <c r="S23" s="222">
        <f t="shared" si="103"/>
        <v>0</v>
      </c>
      <c r="T23" s="720">
        <f t="shared" si="104"/>
        <v>0</v>
      </c>
      <c r="U23" s="222">
        <f t="shared" si="105"/>
        <v>0</v>
      </c>
      <c r="V23" s="720">
        <f t="shared" si="106"/>
        <v>0</v>
      </c>
      <c r="W23" s="222">
        <f t="shared" si="107"/>
        <v>0</v>
      </c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</row>
    <row r="24" spans="3:48" hidden="1" x14ac:dyDescent="0.4">
      <c r="C24" s="122">
        <v>4</v>
      </c>
      <c r="D24" s="720">
        <f t="shared" si="88"/>
        <v>0</v>
      </c>
      <c r="E24" s="222">
        <f t="shared" si="89"/>
        <v>0</v>
      </c>
      <c r="F24" s="720">
        <f t="shared" si="90"/>
        <v>0</v>
      </c>
      <c r="G24" s="222">
        <f t="shared" si="91"/>
        <v>0</v>
      </c>
      <c r="H24" s="720">
        <f t="shared" si="92"/>
        <v>0</v>
      </c>
      <c r="I24" s="222">
        <f t="shared" si="93"/>
        <v>0</v>
      </c>
      <c r="J24" s="720">
        <f t="shared" si="94"/>
        <v>0</v>
      </c>
      <c r="K24" s="222">
        <f t="shared" si="95"/>
        <v>0</v>
      </c>
      <c r="L24" s="720">
        <f t="shared" si="96"/>
        <v>0</v>
      </c>
      <c r="M24" s="222">
        <f t="shared" si="97"/>
        <v>0</v>
      </c>
      <c r="N24" s="720">
        <f t="shared" si="98"/>
        <v>0</v>
      </c>
      <c r="O24" s="222">
        <f t="shared" si="99"/>
        <v>0</v>
      </c>
      <c r="P24" s="720">
        <f t="shared" si="100"/>
        <v>0</v>
      </c>
      <c r="Q24" s="222">
        <f t="shared" si="101"/>
        <v>0</v>
      </c>
      <c r="R24" s="720">
        <f t="shared" si="102"/>
        <v>0</v>
      </c>
      <c r="S24" s="222">
        <f t="shared" si="103"/>
        <v>0</v>
      </c>
      <c r="T24" s="720">
        <f t="shared" si="104"/>
        <v>0</v>
      </c>
      <c r="U24" s="222">
        <f t="shared" si="105"/>
        <v>0</v>
      </c>
      <c r="V24" s="720">
        <f t="shared" si="106"/>
        <v>0</v>
      </c>
      <c r="W24" s="222">
        <f t="shared" si="107"/>
        <v>0</v>
      </c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</row>
    <row r="25" spans="3:48" hidden="1" x14ac:dyDescent="0.4">
      <c r="C25" s="122">
        <v>5</v>
      </c>
      <c r="D25" s="720">
        <f t="shared" si="88"/>
        <v>0</v>
      </c>
      <c r="E25" s="222">
        <f t="shared" si="89"/>
        <v>0</v>
      </c>
      <c r="F25" s="720">
        <f t="shared" si="90"/>
        <v>0</v>
      </c>
      <c r="G25" s="222">
        <f t="shared" si="91"/>
        <v>0</v>
      </c>
      <c r="H25" s="720">
        <f t="shared" si="92"/>
        <v>0</v>
      </c>
      <c r="I25" s="222">
        <f t="shared" si="93"/>
        <v>0</v>
      </c>
      <c r="J25" s="720">
        <f t="shared" si="94"/>
        <v>0</v>
      </c>
      <c r="K25" s="222">
        <f t="shared" si="95"/>
        <v>0</v>
      </c>
      <c r="L25" s="720">
        <f t="shared" si="96"/>
        <v>0</v>
      </c>
      <c r="M25" s="222">
        <f t="shared" si="97"/>
        <v>0</v>
      </c>
      <c r="N25" s="720">
        <f t="shared" si="98"/>
        <v>0</v>
      </c>
      <c r="O25" s="222">
        <f t="shared" si="99"/>
        <v>0</v>
      </c>
      <c r="P25" s="720">
        <f t="shared" si="100"/>
        <v>0</v>
      </c>
      <c r="Q25" s="222">
        <f t="shared" si="101"/>
        <v>0</v>
      </c>
      <c r="R25" s="720">
        <f t="shared" si="102"/>
        <v>0</v>
      </c>
      <c r="S25" s="222">
        <f t="shared" si="103"/>
        <v>0</v>
      </c>
      <c r="T25" s="720">
        <f t="shared" si="104"/>
        <v>0</v>
      </c>
      <c r="U25" s="222">
        <f t="shared" si="105"/>
        <v>0</v>
      </c>
      <c r="V25" s="720">
        <f t="shared" si="106"/>
        <v>0</v>
      </c>
      <c r="W25" s="222">
        <f t="shared" si="107"/>
        <v>0</v>
      </c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</row>
    <row r="26" spans="3:48" hidden="1" x14ac:dyDescent="0.4">
      <c r="C26" s="122">
        <v>6</v>
      </c>
      <c r="D26" s="720">
        <f t="shared" si="88"/>
        <v>0</v>
      </c>
      <c r="E26" s="222">
        <f t="shared" si="89"/>
        <v>0</v>
      </c>
      <c r="F26" s="720">
        <f t="shared" si="90"/>
        <v>0</v>
      </c>
      <c r="G26" s="222">
        <f t="shared" si="91"/>
        <v>0</v>
      </c>
      <c r="H26" s="720">
        <f t="shared" si="92"/>
        <v>0</v>
      </c>
      <c r="I26" s="222">
        <f t="shared" si="93"/>
        <v>0</v>
      </c>
      <c r="J26" s="720">
        <f t="shared" si="94"/>
        <v>0</v>
      </c>
      <c r="K26" s="222">
        <f t="shared" si="95"/>
        <v>0</v>
      </c>
      <c r="L26" s="720">
        <f t="shared" si="96"/>
        <v>0</v>
      </c>
      <c r="M26" s="222">
        <f t="shared" si="97"/>
        <v>0</v>
      </c>
      <c r="N26" s="720">
        <f t="shared" si="98"/>
        <v>0</v>
      </c>
      <c r="O26" s="222">
        <f t="shared" si="99"/>
        <v>0</v>
      </c>
      <c r="P26" s="720">
        <f t="shared" si="100"/>
        <v>0</v>
      </c>
      <c r="Q26" s="222">
        <f t="shared" si="101"/>
        <v>0</v>
      </c>
      <c r="R26" s="720">
        <f t="shared" si="102"/>
        <v>0</v>
      </c>
      <c r="S26" s="222">
        <f t="shared" si="103"/>
        <v>0</v>
      </c>
      <c r="T26" s="720">
        <f t="shared" si="104"/>
        <v>0</v>
      </c>
      <c r="U26" s="222">
        <f t="shared" si="105"/>
        <v>0</v>
      </c>
      <c r="V26" s="720">
        <f t="shared" si="106"/>
        <v>0</v>
      </c>
      <c r="W26" s="222">
        <f t="shared" si="107"/>
        <v>0</v>
      </c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</row>
    <row r="27" spans="3:48" hidden="1" x14ac:dyDescent="0.4">
      <c r="C27" s="122">
        <v>7</v>
      </c>
      <c r="D27" s="720">
        <f t="shared" si="88"/>
        <v>0</v>
      </c>
      <c r="E27" s="222">
        <f t="shared" si="89"/>
        <v>0</v>
      </c>
      <c r="F27" s="720">
        <f t="shared" si="90"/>
        <v>0</v>
      </c>
      <c r="G27" s="222">
        <f t="shared" si="91"/>
        <v>0</v>
      </c>
      <c r="H27" s="720">
        <f t="shared" si="92"/>
        <v>0</v>
      </c>
      <c r="I27" s="222">
        <f t="shared" si="93"/>
        <v>0</v>
      </c>
      <c r="J27" s="720">
        <f t="shared" si="94"/>
        <v>0</v>
      </c>
      <c r="K27" s="222">
        <f t="shared" si="95"/>
        <v>0</v>
      </c>
      <c r="L27" s="720">
        <f t="shared" si="96"/>
        <v>0</v>
      </c>
      <c r="M27" s="222">
        <f t="shared" si="97"/>
        <v>0</v>
      </c>
      <c r="N27" s="720">
        <f t="shared" si="98"/>
        <v>0</v>
      </c>
      <c r="O27" s="222">
        <f t="shared" si="99"/>
        <v>0</v>
      </c>
      <c r="P27" s="720">
        <f t="shared" si="100"/>
        <v>0</v>
      </c>
      <c r="Q27" s="222">
        <f t="shared" si="101"/>
        <v>0</v>
      </c>
      <c r="R27" s="720">
        <f t="shared" si="102"/>
        <v>0</v>
      </c>
      <c r="S27" s="222">
        <f t="shared" si="103"/>
        <v>0</v>
      </c>
      <c r="T27" s="720">
        <f t="shared" si="104"/>
        <v>0</v>
      </c>
      <c r="U27" s="222">
        <f t="shared" si="105"/>
        <v>0</v>
      </c>
      <c r="V27" s="720">
        <f t="shared" si="106"/>
        <v>0</v>
      </c>
      <c r="W27" s="222">
        <f t="shared" si="107"/>
        <v>0</v>
      </c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</row>
    <row r="28" spans="3:48" hidden="1" x14ac:dyDescent="0.4">
      <c r="C28" s="122">
        <v>8</v>
      </c>
      <c r="D28" s="720">
        <f t="shared" si="88"/>
        <v>0</v>
      </c>
      <c r="E28" s="222">
        <f t="shared" si="89"/>
        <v>0</v>
      </c>
      <c r="F28" s="720">
        <f t="shared" si="90"/>
        <v>0</v>
      </c>
      <c r="G28" s="222">
        <f t="shared" si="91"/>
        <v>0</v>
      </c>
      <c r="H28" s="720">
        <f t="shared" si="92"/>
        <v>0</v>
      </c>
      <c r="I28" s="222">
        <f t="shared" si="93"/>
        <v>0</v>
      </c>
      <c r="J28" s="720">
        <f t="shared" si="94"/>
        <v>0</v>
      </c>
      <c r="K28" s="222">
        <f t="shared" si="95"/>
        <v>0</v>
      </c>
      <c r="L28" s="720">
        <f t="shared" si="96"/>
        <v>0</v>
      </c>
      <c r="M28" s="222">
        <f t="shared" si="97"/>
        <v>0</v>
      </c>
      <c r="N28" s="720">
        <f t="shared" si="98"/>
        <v>0</v>
      </c>
      <c r="O28" s="222">
        <f t="shared" si="99"/>
        <v>0</v>
      </c>
      <c r="P28" s="720">
        <f t="shared" si="100"/>
        <v>0</v>
      </c>
      <c r="Q28" s="222">
        <f t="shared" si="101"/>
        <v>0</v>
      </c>
      <c r="R28" s="720">
        <f t="shared" si="102"/>
        <v>0</v>
      </c>
      <c r="S28" s="222">
        <f t="shared" si="103"/>
        <v>0</v>
      </c>
      <c r="T28" s="720">
        <f t="shared" si="104"/>
        <v>0</v>
      </c>
      <c r="U28" s="222">
        <f t="shared" si="105"/>
        <v>0</v>
      </c>
      <c r="V28" s="720">
        <f t="shared" si="106"/>
        <v>0</v>
      </c>
      <c r="W28" s="222">
        <f t="shared" si="107"/>
        <v>0</v>
      </c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</row>
    <row r="29" spans="3:48" hidden="1" x14ac:dyDescent="0.4">
      <c r="C29" s="122">
        <v>9</v>
      </c>
      <c r="D29" s="720">
        <f t="shared" si="88"/>
        <v>0</v>
      </c>
      <c r="E29" s="222">
        <f t="shared" si="89"/>
        <v>0</v>
      </c>
      <c r="F29" s="720">
        <f t="shared" si="90"/>
        <v>0</v>
      </c>
      <c r="G29" s="222">
        <f t="shared" si="91"/>
        <v>0</v>
      </c>
      <c r="H29" s="720">
        <f t="shared" si="92"/>
        <v>0</v>
      </c>
      <c r="I29" s="222">
        <f t="shared" si="93"/>
        <v>0</v>
      </c>
      <c r="J29" s="720">
        <f t="shared" si="94"/>
        <v>0</v>
      </c>
      <c r="K29" s="222">
        <f t="shared" si="95"/>
        <v>0</v>
      </c>
      <c r="L29" s="720">
        <f t="shared" si="96"/>
        <v>0</v>
      </c>
      <c r="M29" s="222">
        <f t="shared" si="97"/>
        <v>0</v>
      </c>
      <c r="N29" s="720">
        <f t="shared" si="98"/>
        <v>0</v>
      </c>
      <c r="O29" s="222">
        <f t="shared" si="99"/>
        <v>0</v>
      </c>
      <c r="P29" s="720">
        <f t="shared" si="100"/>
        <v>0</v>
      </c>
      <c r="Q29" s="222">
        <f t="shared" si="101"/>
        <v>0</v>
      </c>
      <c r="R29" s="720">
        <f t="shared" si="102"/>
        <v>0</v>
      </c>
      <c r="S29" s="222">
        <f t="shared" si="103"/>
        <v>0</v>
      </c>
      <c r="T29" s="720">
        <f t="shared" si="104"/>
        <v>0</v>
      </c>
      <c r="U29" s="222">
        <f t="shared" si="105"/>
        <v>0</v>
      </c>
      <c r="V29" s="720">
        <f t="shared" si="106"/>
        <v>0</v>
      </c>
      <c r="W29" s="222">
        <f t="shared" si="107"/>
        <v>0</v>
      </c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</row>
    <row r="30" spans="3:48" hidden="1" x14ac:dyDescent="0.4">
      <c r="C30" s="122">
        <v>10</v>
      </c>
      <c r="D30" s="720">
        <f t="shared" si="88"/>
        <v>0</v>
      </c>
      <c r="E30" s="222">
        <f t="shared" si="89"/>
        <v>0</v>
      </c>
      <c r="F30" s="720">
        <f t="shared" si="90"/>
        <v>0</v>
      </c>
      <c r="G30" s="222">
        <f t="shared" si="91"/>
        <v>0</v>
      </c>
      <c r="H30" s="720">
        <f t="shared" si="92"/>
        <v>0</v>
      </c>
      <c r="I30" s="222">
        <f t="shared" si="93"/>
        <v>0</v>
      </c>
      <c r="J30" s="720">
        <f t="shared" si="94"/>
        <v>0</v>
      </c>
      <c r="K30" s="222">
        <f t="shared" si="95"/>
        <v>0</v>
      </c>
      <c r="L30" s="720">
        <f t="shared" si="96"/>
        <v>0</v>
      </c>
      <c r="M30" s="222">
        <f t="shared" si="97"/>
        <v>0</v>
      </c>
      <c r="N30" s="720">
        <f t="shared" si="98"/>
        <v>0</v>
      </c>
      <c r="O30" s="222">
        <f t="shared" si="99"/>
        <v>0</v>
      </c>
      <c r="P30" s="720">
        <f t="shared" si="100"/>
        <v>0</v>
      </c>
      <c r="Q30" s="222">
        <f t="shared" si="101"/>
        <v>0</v>
      </c>
      <c r="R30" s="720">
        <f t="shared" si="102"/>
        <v>0</v>
      </c>
      <c r="S30" s="222">
        <f t="shared" si="103"/>
        <v>0</v>
      </c>
      <c r="T30" s="720">
        <f t="shared" si="104"/>
        <v>0</v>
      </c>
      <c r="U30" s="222">
        <f t="shared" si="105"/>
        <v>0</v>
      </c>
      <c r="V30" s="720">
        <f t="shared" si="106"/>
        <v>0</v>
      </c>
      <c r="W30" s="222">
        <f t="shared" si="107"/>
        <v>0</v>
      </c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</row>
    <row r="31" spans="3:48" hidden="1" x14ac:dyDescent="0.4">
      <c r="C31" s="1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</row>
    <row r="32" spans="3:48" hidden="1" x14ac:dyDescent="0.4">
      <c r="C32" s="122"/>
      <c r="D32" s="222">
        <f>SUM(D21:D30)</f>
        <v>0</v>
      </c>
      <c r="E32" s="222">
        <f t="shared" ref="E32:V32" si="108">SUM(E21:E30)</f>
        <v>0</v>
      </c>
      <c r="F32" s="222">
        <f t="shared" si="108"/>
        <v>0</v>
      </c>
      <c r="G32" s="222">
        <f t="shared" si="108"/>
        <v>0</v>
      </c>
      <c r="H32" s="222">
        <f t="shared" si="108"/>
        <v>0</v>
      </c>
      <c r="I32" s="222">
        <f t="shared" si="108"/>
        <v>0</v>
      </c>
      <c r="J32" s="222">
        <f t="shared" si="108"/>
        <v>0</v>
      </c>
      <c r="K32" s="222">
        <f t="shared" si="108"/>
        <v>0</v>
      </c>
      <c r="L32" s="222">
        <f t="shared" si="108"/>
        <v>0</v>
      </c>
      <c r="M32" s="222">
        <f t="shared" si="108"/>
        <v>0</v>
      </c>
      <c r="N32" s="222">
        <f t="shared" si="108"/>
        <v>0</v>
      </c>
      <c r="O32" s="222">
        <f t="shared" si="108"/>
        <v>0</v>
      </c>
      <c r="P32" s="222">
        <f t="shared" si="108"/>
        <v>0</v>
      </c>
      <c r="Q32" s="222">
        <f t="shared" si="108"/>
        <v>0</v>
      </c>
      <c r="R32" s="222">
        <f t="shared" si="108"/>
        <v>0</v>
      </c>
      <c r="S32" s="222">
        <f t="shared" si="108"/>
        <v>0</v>
      </c>
      <c r="T32" s="222">
        <f>SUM(T21:T30)</f>
        <v>0</v>
      </c>
      <c r="U32" s="222">
        <f t="shared" si="108"/>
        <v>0</v>
      </c>
      <c r="V32" s="222">
        <f t="shared" si="108"/>
        <v>0</v>
      </c>
      <c r="W32" s="222">
        <f>SUM(W21:W30)</f>
        <v>0</v>
      </c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</row>
    <row r="33" spans="3:48" hidden="1" x14ac:dyDescent="0.4"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</row>
    <row r="34" spans="3:48" x14ac:dyDescent="0.4">
      <c r="C34" s="1139" t="s">
        <v>23</v>
      </c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</row>
    <row r="35" spans="3:48" s="165" customFormat="1" ht="17.5" x14ac:dyDescent="0.35">
      <c r="C35" s="1140"/>
      <c r="D35" s="135"/>
      <c r="E35" s="135" t="s">
        <v>5</v>
      </c>
      <c r="F35" s="135"/>
      <c r="G35" s="135" t="s">
        <v>5</v>
      </c>
      <c r="H35" s="135"/>
      <c r="I35" s="135" t="s">
        <v>5</v>
      </c>
      <c r="J35" s="135"/>
      <c r="K35" s="135" t="s">
        <v>5</v>
      </c>
      <c r="L35" s="135"/>
      <c r="M35" s="135" t="s">
        <v>5</v>
      </c>
      <c r="N35" s="135"/>
      <c r="O35" s="135" t="s">
        <v>5</v>
      </c>
      <c r="P35" s="135"/>
      <c r="Q35" s="135" t="s">
        <v>5</v>
      </c>
      <c r="R35" s="135"/>
      <c r="S35" s="135" t="s">
        <v>5</v>
      </c>
      <c r="T35" s="135"/>
      <c r="U35" s="135" t="s">
        <v>5</v>
      </c>
      <c r="V35" s="135"/>
      <c r="W35" s="135" t="s">
        <v>5</v>
      </c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V35" s="166"/>
    </row>
    <row r="36" spans="3:48" s="165" customFormat="1" ht="25" x14ac:dyDescent="0.5">
      <c r="C36" s="1140"/>
      <c r="D36" s="135"/>
      <c r="E36" s="1137">
        <v>1</v>
      </c>
      <c r="F36" s="1137"/>
      <c r="G36" s="1136">
        <v>2</v>
      </c>
      <c r="H36" s="1136"/>
      <c r="I36" s="1137">
        <v>3</v>
      </c>
      <c r="J36" s="1137"/>
      <c r="K36" s="1136">
        <v>4</v>
      </c>
      <c r="L36" s="1136"/>
      <c r="M36" s="1137">
        <v>5</v>
      </c>
      <c r="N36" s="1137"/>
      <c r="O36" s="1136">
        <v>6</v>
      </c>
      <c r="P36" s="1136"/>
      <c r="Q36" s="1137">
        <v>7</v>
      </c>
      <c r="R36" s="1137"/>
      <c r="S36" s="1136">
        <v>8</v>
      </c>
      <c r="T36" s="1136"/>
      <c r="U36" s="1137">
        <v>9</v>
      </c>
      <c r="V36" s="1137"/>
      <c r="W36" s="1136">
        <v>10</v>
      </c>
      <c r="X36" s="1136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V36" s="166"/>
    </row>
    <row r="37" spans="3:48" ht="12" customHeight="1" x14ac:dyDescent="0.4">
      <c r="C37" s="1140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</row>
    <row r="38" spans="3:48" ht="24" customHeight="1" x14ac:dyDescent="0.4">
      <c r="C38" s="856">
        <v>1</v>
      </c>
      <c r="D38" s="857"/>
      <c r="E38" s="858">
        <v>10</v>
      </c>
      <c r="F38" s="206">
        <v>1</v>
      </c>
      <c r="G38" s="859">
        <v>8</v>
      </c>
      <c r="H38" s="207">
        <v>1</v>
      </c>
      <c r="I38" s="858">
        <v>6</v>
      </c>
      <c r="J38" s="207">
        <v>1</v>
      </c>
      <c r="K38" s="858">
        <v>4</v>
      </c>
      <c r="L38" s="207">
        <v>1</v>
      </c>
      <c r="M38" s="858">
        <v>2</v>
      </c>
      <c r="N38" s="206">
        <v>1</v>
      </c>
      <c r="O38" s="859">
        <v>9</v>
      </c>
      <c r="P38" s="206">
        <v>1</v>
      </c>
      <c r="Q38" s="859">
        <v>7</v>
      </c>
      <c r="R38" s="206">
        <v>1</v>
      </c>
      <c r="S38" s="859">
        <v>5</v>
      </c>
      <c r="T38" s="207">
        <v>1</v>
      </c>
      <c r="U38" s="858">
        <v>3</v>
      </c>
      <c r="V38" s="206">
        <v>1</v>
      </c>
      <c r="W38" s="130">
        <v>1</v>
      </c>
      <c r="X38" s="131">
        <v>1</v>
      </c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16"/>
    </row>
    <row r="39" spans="3:48" ht="24" customHeight="1" x14ac:dyDescent="0.4">
      <c r="C39" s="856">
        <v>2</v>
      </c>
      <c r="D39" s="857"/>
      <c r="E39" s="860">
        <v>9</v>
      </c>
      <c r="F39" s="210">
        <v>2</v>
      </c>
      <c r="G39" s="861">
        <v>7</v>
      </c>
      <c r="H39" s="137">
        <v>2</v>
      </c>
      <c r="I39" s="860">
        <v>5</v>
      </c>
      <c r="J39" s="137">
        <v>2</v>
      </c>
      <c r="K39" s="860">
        <v>3</v>
      </c>
      <c r="L39" s="137">
        <v>2</v>
      </c>
      <c r="M39" s="143">
        <v>1</v>
      </c>
      <c r="N39" s="144">
        <v>2</v>
      </c>
      <c r="O39" s="861">
        <v>10</v>
      </c>
      <c r="P39" s="210">
        <v>2</v>
      </c>
      <c r="Q39" s="861">
        <v>8</v>
      </c>
      <c r="R39" s="210">
        <v>2</v>
      </c>
      <c r="S39" s="861">
        <v>6</v>
      </c>
      <c r="T39" s="137">
        <v>2</v>
      </c>
      <c r="U39" s="860">
        <v>4</v>
      </c>
      <c r="V39" s="210">
        <v>2</v>
      </c>
      <c r="W39" s="145">
        <v>2</v>
      </c>
      <c r="X39" s="146">
        <v>2</v>
      </c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16"/>
    </row>
    <row r="40" spans="3:48" ht="24" customHeight="1" x14ac:dyDescent="0.4">
      <c r="C40" s="856">
        <v>3</v>
      </c>
      <c r="D40" s="857"/>
      <c r="E40" s="860">
        <v>8</v>
      </c>
      <c r="F40" s="210">
        <v>3</v>
      </c>
      <c r="G40" s="861">
        <v>6</v>
      </c>
      <c r="H40" s="137">
        <v>3</v>
      </c>
      <c r="I40" s="860">
        <v>4</v>
      </c>
      <c r="J40" s="137">
        <v>3</v>
      </c>
      <c r="K40" s="143">
        <v>2</v>
      </c>
      <c r="L40" s="147">
        <v>3</v>
      </c>
      <c r="M40" s="860">
        <v>9</v>
      </c>
      <c r="N40" s="210">
        <v>3</v>
      </c>
      <c r="O40" s="861">
        <v>7</v>
      </c>
      <c r="P40" s="210">
        <v>3</v>
      </c>
      <c r="Q40" s="861">
        <v>5</v>
      </c>
      <c r="R40" s="210">
        <v>3</v>
      </c>
      <c r="S40" s="145">
        <v>3</v>
      </c>
      <c r="T40" s="148">
        <v>3</v>
      </c>
      <c r="U40" s="143">
        <v>1</v>
      </c>
      <c r="V40" s="144">
        <v>3</v>
      </c>
      <c r="W40" s="861">
        <v>10</v>
      </c>
      <c r="X40" s="210">
        <v>3</v>
      </c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16"/>
    </row>
    <row r="41" spans="3:48" ht="24" customHeight="1" x14ac:dyDescent="0.4">
      <c r="C41" s="856">
        <v>4</v>
      </c>
      <c r="D41" s="857"/>
      <c r="E41" s="860">
        <v>7</v>
      </c>
      <c r="F41" s="210">
        <v>4</v>
      </c>
      <c r="G41" s="861">
        <v>5</v>
      </c>
      <c r="H41" s="137">
        <v>4</v>
      </c>
      <c r="I41" s="143">
        <v>3</v>
      </c>
      <c r="J41" s="147">
        <v>4</v>
      </c>
      <c r="K41" s="143">
        <v>1</v>
      </c>
      <c r="L41" s="147">
        <v>4</v>
      </c>
      <c r="M41" s="860">
        <v>10</v>
      </c>
      <c r="N41" s="210">
        <v>4</v>
      </c>
      <c r="O41" s="861">
        <v>8</v>
      </c>
      <c r="P41" s="210">
        <v>4</v>
      </c>
      <c r="Q41" s="861">
        <v>6</v>
      </c>
      <c r="R41" s="210">
        <v>4</v>
      </c>
      <c r="S41" s="145">
        <v>4</v>
      </c>
      <c r="T41" s="148">
        <v>4</v>
      </c>
      <c r="U41" s="143">
        <v>2</v>
      </c>
      <c r="V41" s="144">
        <v>4</v>
      </c>
      <c r="W41" s="861">
        <v>9</v>
      </c>
      <c r="X41" s="210">
        <v>4</v>
      </c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16"/>
    </row>
    <row r="42" spans="3:48" ht="24" customHeight="1" x14ac:dyDescent="0.4">
      <c r="C42" s="856">
        <v>5</v>
      </c>
      <c r="D42" s="857"/>
      <c r="E42" s="860">
        <v>6</v>
      </c>
      <c r="F42" s="210">
        <v>5</v>
      </c>
      <c r="G42" s="149">
        <v>4</v>
      </c>
      <c r="H42" s="147">
        <v>5</v>
      </c>
      <c r="I42" s="143">
        <v>2</v>
      </c>
      <c r="J42" s="147">
        <v>5</v>
      </c>
      <c r="K42" s="860">
        <v>9</v>
      </c>
      <c r="L42" s="137">
        <v>5</v>
      </c>
      <c r="M42" s="860">
        <v>7</v>
      </c>
      <c r="N42" s="210">
        <v>5</v>
      </c>
      <c r="O42" s="145">
        <v>5</v>
      </c>
      <c r="P42" s="146">
        <v>5</v>
      </c>
      <c r="Q42" s="861">
        <v>3</v>
      </c>
      <c r="R42" s="210">
        <v>5</v>
      </c>
      <c r="S42" s="149">
        <v>1</v>
      </c>
      <c r="T42" s="147">
        <v>5</v>
      </c>
      <c r="U42" s="860">
        <v>10</v>
      </c>
      <c r="V42" s="210">
        <v>5</v>
      </c>
      <c r="W42" s="861">
        <v>8</v>
      </c>
      <c r="X42" s="210">
        <v>5</v>
      </c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16"/>
    </row>
    <row r="43" spans="3:48" ht="24" customHeight="1" x14ac:dyDescent="0.4">
      <c r="C43" s="856">
        <v>6</v>
      </c>
      <c r="D43" s="857"/>
      <c r="E43" s="143">
        <v>5</v>
      </c>
      <c r="F43" s="144">
        <v>6</v>
      </c>
      <c r="G43" s="149">
        <v>3</v>
      </c>
      <c r="H43" s="147">
        <v>6</v>
      </c>
      <c r="I43" s="143">
        <v>1</v>
      </c>
      <c r="J43" s="147">
        <v>6</v>
      </c>
      <c r="K43" s="860">
        <v>10</v>
      </c>
      <c r="L43" s="137">
        <v>6</v>
      </c>
      <c r="M43" s="860">
        <v>8</v>
      </c>
      <c r="N43" s="210">
        <v>6</v>
      </c>
      <c r="O43" s="145">
        <v>6</v>
      </c>
      <c r="P43" s="146">
        <v>6</v>
      </c>
      <c r="Q43" s="149">
        <v>4</v>
      </c>
      <c r="R43" s="144">
        <v>6</v>
      </c>
      <c r="S43" s="149">
        <v>2</v>
      </c>
      <c r="T43" s="147">
        <v>6</v>
      </c>
      <c r="U43" s="860">
        <v>9</v>
      </c>
      <c r="V43" s="210">
        <v>6</v>
      </c>
      <c r="W43" s="861">
        <v>7</v>
      </c>
      <c r="X43" s="210">
        <v>6</v>
      </c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16"/>
    </row>
    <row r="44" spans="3:48" ht="24" customHeight="1" x14ac:dyDescent="0.4">
      <c r="C44" s="856">
        <v>7</v>
      </c>
      <c r="D44" s="857"/>
      <c r="E44" s="143">
        <v>4</v>
      </c>
      <c r="F44" s="144">
        <v>7</v>
      </c>
      <c r="G44" s="149">
        <v>2</v>
      </c>
      <c r="H44" s="147">
        <v>7</v>
      </c>
      <c r="I44" s="860">
        <v>9</v>
      </c>
      <c r="J44" s="137">
        <v>7</v>
      </c>
      <c r="K44" s="152">
        <v>7</v>
      </c>
      <c r="L44" s="148">
        <v>7</v>
      </c>
      <c r="M44" s="143">
        <v>5</v>
      </c>
      <c r="N44" s="144">
        <v>7</v>
      </c>
      <c r="O44" s="149">
        <v>3</v>
      </c>
      <c r="P44" s="144">
        <v>7</v>
      </c>
      <c r="Q44" s="149">
        <v>1</v>
      </c>
      <c r="R44" s="144">
        <v>7</v>
      </c>
      <c r="S44" s="861">
        <v>10</v>
      </c>
      <c r="T44" s="137">
        <v>7</v>
      </c>
      <c r="U44" s="860">
        <v>8</v>
      </c>
      <c r="V44" s="210">
        <v>7</v>
      </c>
      <c r="W44" s="149">
        <v>6</v>
      </c>
      <c r="X44" s="144">
        <v>7</v>
      </c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16"/>
    </row>
    <row r="45" spans="3:48" ht="24" customHeight="1" x14ac:dyDescent="0.4">
      <c r="C45" s="856">
        <v>8</v>
      </c>
      <c r="D45" s="857"/>
      <c r="E45" s="143">
        <v>3</v>
      </c>
      <c r="F45" s="144">
        <v>8</v>
      </c>
      <c r="G45" s="149">
        <v>1</v>
      </c>
      <c r="H45" s="147">
        <v>8</v>
      </c>
      <c r="I45" s="860">
        <v>10</v>
      </c>
      <c r="J45" s="137">
        <v>8</v>
      </c>
      <c r="K45" s="152">
        <v>8</v>
      </c>
      <c r="L45" s="148">
        <v>8</v>
      </c>
      <c r="M45" s="143">
        <v>6</v>
      </c>
      <c r="N45" s="144">
        <v>8</v>
      </c>
      <c r="O45" s="149">
        <v>4</v>
      </c>
      <c r="P45" s="144">
        <v>8</v>
      </c>
      <c r="Q45" s="149">
        <v>2</v>
      </c>
      <c r="R45" s="144">
        <v>8</v>
      </c>
      <c r="S45" s="861">
        <v>9</v>
      </c>
      <c r="T45" s="137">
        <v>8</v>
      </c>
      <c r="U45" s="143">
        <v>7</v>
      </c>
      <c r="V45" s="144">
        <v>8</v>
      </c>
      <c r="W45" s="149">
        <v>5</v>
      </c>
      <c r="X45" s="144">
        <v>8</v>
      </c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16"/>
    </row>
    <row r="46" spans="3:48" ht="24" customHeight="1" x14ac:dyDescent="0.4">
      <c r="C46" s="856">
        <v>9</v>
      </c>
      <c r="D46" s="857"/>
      <c r="E46" s="143">
        <v>2</v>
      </c>
      <c r="F46" s="144">
        <v>9</v>
      </c>
      <c r="G46" s="145">
        <v>9</v>
      </c>
      <c r="H46" s="148">
        <v>9</v>
      </c>
      <c r="I46" s="143">
        <v>7</v>
      </c>
      <c r="J46" s="147">
        <v>9</v>
      </c>
      <c r="K46" s="143">
        <v>5</v>
      </c>
      <c r="L46" s="147">
        <v>9</v>
      </c>
      <c r="M46" s="143">
        <v>3</v>
      </c>
      <c r="N46" s="144">
        <v>9</v>
      </c>
      <c r="O46" s="149">
        <v>1</v>
      </c>
      <c r="P46" s="144">
        <v>9</v>
      </c>
      <c r="Q46" s="861">
        <v>10</v>
      </c>
      <c r="R46" s="210">
        <v>9</v>
      </c>
      <c r="S46" s="149">
        <v>8</v>
      </c>
      <c r="T46" s="147">
        <v>9</v>
      </c>
      <c r="U46" s="143">
        <v>6</v>
      </c>
      <c r="V46" s="144">
        <v>9</v>
      </c>
      <c r="W46" s="149">
        <v>4</v>
      </c>
      <c r="X46" s="144">
        <v>9</v>
      </c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16"/>
    </row>
    <row r="47" spans="3:48" ht="24" customHeight="1" x14ac:dyDescent="0.4">
      <c r="C47" s="856">
        <v>10</v>
      </c>
      <c r="D47" s="857"/>
      <c r="E47" s="154">
        <v>1</v>
      </c>
      <c r="F47" s="155">
        <v>10</v>
      </c>
      <c r="G47" s="156">
        <v>10</v>
      </c>
      <c r="H47" s="157">
        <v>10</v>
      </c>
      <c r="I47" s="154">
        <v>8</v>
      </c>
      <c r="J47" s="158">
        <v>10</v>
      </c>
      <c r="K47" s="154">
        <v>6</v>
      </c>
      <c r="L47" s="158">
        <v>10</v>
      </c>
      <c r="M47" s="154">
        <v>4</v>
      </c>
      <c r="N47" s="155">
        <v>10</v>
      </c>
      <c r="O47" s="159">
        <v>2</v>
      </c>
      <c r="P47" s="155">
        <v>10</v>
      </c>
      <c r="Q47" s="159">
        <v>9</v>
      </c>
      <c r="R47" s="155">
        <v>10</v>
      </c>
      <c r="S47" s="159">
        <v>7</v>
      </c>
      <c r="T47" s="158">
        <v>10</v>
      </c>
      <c r="U47" s="154">
        <v>5</v>
      </c>
      <c r="V47" s="155">
        <v>10</v>
      </c>
      <c r="W47" s="159">
        <v>3</v>
      </c>
      <c r="X47" s="155">
        <v>10</v>
      </c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16"/>
    </row>
    <row r="48" spans="3:48" ht="24" customHeight="1" x14ac:dyDescent="0.4"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16"/>
    </row>
    <row r="49" spans="3:47" ht="24" customHeight="1" x14ac:dyDescent="0.4"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16"/>
      <c r="Y49" s="116"/>
      <c r="Z49" s="160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</row>
    <row r="50" spans="3:47" x14ac:dyDescent="0.4"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</row>
  </sheetData>
  <sheetProtection sheet="1" objects="1" scenarios="1"/>
  <mergeCells count="51">
    <mergeCell ref="T4:U4"/>
    <mergeCell ref="D20:E20"/>
    <mergeCell ref="F20:G20"/>
    <mergeCell ref="H20:I20"/>
    <mergeCell ref="L4:M4"/>
    <mergeCell ref="N4:O4"/>
    <mergeCell ref="T20:U20"/>
    <mergeCell ref="C1:C5"/>
    <mergeCell ref="P4:Q4"/>
    <mergeCell ref="R4:S4"/>
    <mergeCell ref="C34:C37"/>
    <mergeCell ref="D4:E4"/>
    <mergeCell ref="F4:G4"/>
    <mergeCell ref="H4:I4"/>
    <mergeCell ref="J4:K4"/>
    <mergeCell ref="R20:S20"/>
    <mergeCell ref="BI4:BK4"/>
    <mergeCell ref="BL4:BN4"/>
    <mergeCell ref="BO4:BQ4"/>
    <mergeCell ref="V4:W4"/>
    <mergeCell ref="Z4:AA4"/>
    <mergeCell ref="BC4:BE4"/>
    <mergeCell ref="BF4:BH4"/>
    <mergeCell ref="CV4:CX4"/>
    <mergeCell ref="CY4:DA4"/>
    <mergeCell ref="DB4:DD4"/>
    <mergeCell ref="CG4:CI4"/>
    <mergeCell ref="CJ4:CL4"/>
    <mergeCell ref="CM4:CO4"/>
    <mergeCell ref="CP4:CR4"/>
    <mergeCell ref="CS4:CU4"/>
    <mergeCell ref="BR4:BT4"/>
    <mergeCell ref="BU4:BW4"/>
    <mergeCell ref="BX4:BZ4"/>
    <mergeCell ref="CA4:CC4"/>
    <mergeCell ref="CD4:CF4"/>
    <mergeCell ref="V20:W20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J20:K20"/>
    <mergeCell ref="L20:M20"/>
    <mergeCell ref="N20:O20"/>
    <mergeCell ref="P20:Q20"/>
  </mergeCells>
  <pageMargins left="0.2298611111111111" right="0.35972222222222222" top="0.27013888888888887" bottom="0.20972222222222223" header="0.51180555555555551" footer="0.51180555555555551"/>
  <pageSetup paperSize="9" scale="75" firstPageNumber="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H55"/>
  <sheetViews>
    <sheetView topLeftCell="A4" zoomScale="55" zoomScaleNormal="55" workbookViewId="0">
      <selection activeCell="I32" sqref="I32"/>
    </sheetView>
  </sheetViews>
  <sheetFormatPr baseColWidth="10" defaultColWidth="11.453125" defaultRowHeight="12.5" x14ac:dyDescent="0.25"/>
  <cols>
    <col min="1" max="1" width="7.1796875" style="122" customWidth="1"/>
    <col min="2" max="2" width="39.26953125" style="122" customWidth="1"/>
    <col min="3" max="3" width="10.7265625" style="122" customWidth="1"/>
    <col min="4" max="4" width="6" style="122" customWidth="1"/>
    <col min="5" max="7" width="7" style="122" customWidth="1"/>
    <col min="8" max="8" width="1.81640625" style="122" customWidth="1"/>
    <col min="9" max="9" width="14.453125" style="122" customWidth="1"/>
    <col min="10" max="10" width="1.26953125" style="122" customWidth="1"/>
    <col min="11" max="11" width="12.26953125" style="122" customWidth="1"/>
    <col min="12" max="12" width="4.1796875" style="122" customWidth="1"/>
    <col min="13" max="13" width="28.1796875" hidden="1" customWidth="1"/>
    <col min="14" max="14" width="2.7265625" style="243" hidden="1" customWidth="1"/>
    <col min="15" max="15" width="31" style="122" hidden="1" customWidth="1"/>
    <col min="16" max="16" width="44" style="122" hidden="1" customWidth="1"/>
    <col min="17" max="17" width="2.81640625" style="122" hidden="1" customWidth="1"/>
    <col min="18" max="20" width="4.7265625" style="122" hidden="1" customWidth="1"/>
    <col min="21" max="21" width="4" style="122" hidden="1" customWidth="1"/>
    <col min="22" max="22" width="46.81640625" style="122" hidden="1" customWidth="1"/>
    <col min="23" max="24" width="2.1796875" style="122" hidden="1" customWidth="1"/>
    <col min="25" max="25" width="6.7265625" style="122" hidden="1" customWidth="1"/>
    <col min="26" max="26" width="8" style="122" hidden="1" customWidth="1"/>
    <col min="27" max="27" width="4.7265625" style="122" hidden="1" customWidth="1"/>
    <col min="28" max="28" width="3.1796875" style="122" hidden="1" customWidth="1"/>
    <col min="29" max="29" width="15.7265625" style="122" hidden="1" customWidth="1"/>
    <col min="30" max="30" width="3.7265625" style="122" hidden="1" customWidth="1"/>
    <col min="31" max="31" width="7.26953125" style="122" hidden="1" customWidth="1"/>
    <col min="32" max="32" width="3.7265625" style="122" hidden="1" customWidth="1"/>
    <col min="33" max="35" width="11.453125" style="122" customWidth="1"/>
    <col min="36" max="16384" width="11.453125" style="122"/>
  </cols>
  <sheetData>
    <row r="1" spans="1:34" s="241" customFormat="1" ht="35" x14ac:dyDescent="0.7">
      <c r="C1" s="124"/>
      <c r="H1" s="258" t="s">
        <v>15</v>
      </c>
      <c r="I1" s="1141"/>
      <c r="J1" s="1141"/>
      <c r="K1" s="1141"/>
      <c r="L1" s="814"/>
      <c r="N1" s="815"/>
      <c r="W1" s="242"/>
    </row>
    <row r="2" spans="1:34" ht="7.5" customHeight="1" x14ac:dyDescent="0.25"/>
    <row r="3" spans="1:34" ht="27.5" x14ac:dyDescent="0.25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</row>
    <row r="4" spans="1:34" ht="4.5" customHeight="1" x14ac:dyDescent="0.25"/>
    <row r="5" spans="1:34" ht="29.5" x14ac:dyDescent="0.55000000000000004">
      <c r="B5" s="29" t="s">
        <v>34</v>
      </c>
      <c r="D5" s="255" t="str">
        <f>IF(F26=1,Termine!B4,IF(F26=2,Termine!B5,IF(F26=3,Termine!B6,IF(F26=4,Termine!B7,IF(F26=5,Termine!B8,IF(F26=6,Termine!B9,IF(F26=7,Termine!B10,IF(F26=8,Termine!B11,IF(F26=9,Termine!B12,IF(F26=10,Termine!B13,))))))))))</f>
        <v>Union PWV Lambrechten 1</v>
      </c>
      <c r="E5" s="255"/>
      <c r="F5" s="255"/>
      <c r="G5" s="160"/>
      <c r="I5" s="501"/>
      <c r="N5" s="501"/>
      <c r="O5" s="816"/>
      <c r="P5" s="816"/>
    </row>
    <row r="6" spans="1:34" s="160" customFormat="1" ht="4.5" customHeight="1" x14ac:dyDescent="0.4">
      <c r="N6" s="244"/>
    </row>
    <row r="7" spans="1:34" s="124" customFormat="1" ht="25" x14ac:dyDescent="0.5">
      <c r="A7" s="444"/>
      <c r="B7" s="434" t="s">
        <v>2</v>
      </c>
      <c r="C7" s="434"/>
      <c r="D7" s="434"/>
      <c r="E7" s="800" t="s">
        <v>54</v>
      </c>
      <c r="F7" s="800" t="s">
        <v>55</v>
      </c>
      <c r="G7" s="800" t="s">
        <v>56</v>
      </c>
      <c r="H7" s="434"/>
      <c r="I7" s="963" t="s">
        <v>1</v>
      </c>
      <c r="J7" s="964"/>
      <c r="K7" s="963" t="s">
        <v>0</v>
      </c>
      <c r="L7" s="445"/>
      <c r="N7" s="817"/>
    </row>
    <row r="8" spans="1:34" s="245" customFormat="1" ht="6" customHeight="1" x14ac:dyDescent="0.2">
      <c r="N8" s="246"/>
    </row>
    <row r="9" spans="1:34" s="160" customFormat="1" ht="20" x14ac:dyDescent="0.4">
      <c r="A9" s="422">
        <v>1</v>
      </c>
      <c r="B9" s="373" t="str">
        <f ca="1">INDEX(V$9:V$24,MATCH($M9,$O$9:$O$24,0))</f>
        <v>PV Brunnenthal</v>
      </c>
      <c r="C9" s="373"/>
      <c r="D9" s="373"/>
      <c r="E9" s="422">
        <f t="shared" ref="E9:E24" ca="1" si="0">INDEX(Y$9:Y$24,MATCH($M9,$O$9:$O$24,0))</f>
        <v>0</v>
      </c>
      <c r="F9" s="422">
        <f t="shared" ref="F9:F24" ca="1" si="1">INDEX(Z$9:Z$24,MATCH($M9,$O$9:$O$24,0))</f>
        <v>0</v>
      </c>
      <c r="G9" s="422">
        <f t="shared" ref="G9:G24" ca="1" si="2">INDEX(AA$9:AA$24,MATCH($M9,$O$9:$O$24,0))</f>
        <v>0</v>
      </c>
      <c r="H9" s="373"/>
      <c r="I9" s="987">
        <f t="shared" ref="I9:I24" ca="1" si="3">INDEX(AC$9:AC$24,MATCH($M9,$O$9:$O$24,0))</f>
        <v>0</v>
      </c>
      <c r="J9" s="373"/>
      <c r="K9" s="490">
        <f t="shared" ref="K9:K24" ca="1" si="4">INDEX(AE$9:AE$24,MATCH($M9,$O$9:$O$24,0))</f>
        <v>0</v>
      </c>
      <c r="L9" s="373"/>
      <c r="M9" s="378">
        <f t="shared" ref="M9:M24" ca="1" si="5">LARGE($O$9:$O$24,A9)</f>
        <v>16</v>
      </c>
      <c r="N9" s="373"/>
      <c r="O9" s="373">
        <f ca="1">(AE9*100+AC9)*10000+17-A9</f>
        <v>16</v>
      </c>
      <c r="P9" s="373" t="str">
        <f t="shared" ref="P9:P24" ca="1" si="6">INDEX($V$9:$V$24,MATCH(M9,$O$9:$O$24,0))</f>
        <v>PV Brunnenthal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  <c r="AF9" s="373"/>
      <c r="AG9" s="373"/>
      <c r="AH9" s="373"/>
    </row>
    <row r="10" spans="1:34" s="160" customFormat="1" ht="20" x14ac:dyDescent="0.4">
      <c r="A10" s="422">
        <v>2</v>
      </c>
      <c r="B10" s="373" t="str">
        <f t="shared" ref="B10:B24" ca="1" si="7">INDEX($V$9:$V$24,MATCH(M10,$O$9:$O$24,0))</f>
        <v>Union Lambrechten PWV</v>
      </c>
      <c r="C10" s="373"/>
      <c r="D10" s="373"/>
      <c r="E10" s="422">
        <f t="shared" ca="1" si="0"/>
        <v>0</v>
      </c>
      <c r="F10" s="422">
        <f t="shared" ca="1" si="1"/>
        <v>0</v>
      </c>
      <c r="G10" s="422">
        <f t="shared" ca="1" si="2"/>
        <v>0</v>
      </c>
      <c r="H10" s="373"/>
      <c r="I10" s="987">
        <f t="shared" ca="1" si="3"/>
        <v>0</v>
      </c>
      <c r="J10" s="373"/>
      <c r="K10" s="490">
        <f t="shared" ca="1" si="4"/>
        <v>0</v>
      </c>
      <c r="L10" s="373"/>
      <c r="M10" s="378">
        <f t="shared" ca="1" si="5"/>
        <v>15</v>
      </c>
      <c r="N10" s="373"/>
      <c r="O10" s="373">
        <f t="shared" ref="O10:O24" ca="1" si="8">(AE10*100+AC10)*10000+17-A10</f>
        <v>15</v>
      </c>
      <c r="P10" s="373" t="str">
        <f t="shared" ca="1" si="6"/>
        <v>Union Lambrechten PWV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0</v>
      </c>
      <c r="Z10" s="988">
        <f t="shared" ref="Z10:Z24" ca="1" si="10">INDIRECT(CONCATENATE("'A",(_xlfn.SHEET()-3)/2+6,"'!AZ",ROW()-3))</f>
        <v>0</v>
      </c>
      <c r="AA10" s="988">
        <f t="shared" ref="AA10:AA24" ca="1" si="11">INDIRECT(CONCATENATE("'A",(_xlfn.SHEET()-3)/2+6,"'!BA",ROW()-3))</f>
        <v>0</v>
      </c>
      <c r="AB10" s="988"/>
      <c r="AC10" s="378">
        <f t="shared" ref="AC10:AC24" ca="1" si="12">INDIRECT(CONCATENATE("'A",(_xlfn.SHEET()-3)/2+6,"'!AW",ROW()-3))</f>
        <v>0</v>
      </c>
      <c r="AD10" s="988"/>
      <c r="AE10" s="988">
        <f t="shared" ref="AE10:AE24" ca="1" si="13">INDIRECT(CONCATENATE("'A",(_xlfn.SHEET()-3)/2+6,"'!AV",ROW()-3))</f>
        <v>0</v>
      </c>
      <c r="AF10" s="373"/>
      <c r="AG10" s="373"/>
      <c r="AH10" s="373"/>
    </row>
    <row r="11" spans="1:34" s="160" customFormat="1" ht="20" x14ac:dyDescent="0.4">
      <c r="A11" s="422">
        <v>3</v>
      </c>
      <c r="B11" s="373" t="str">
        <f t="shared" ca="1" si="7"/>
        <v>Union PWV Diersbach 1</v>
      </c>
      <c r="C11" s="373"/>
      <c r="D11" s="373"/>
      <c r="E11" s="422">
        <f t="shared" ca="1" si="0"/>
        <v>0</v>
      </c>
      <c r="F11" s="422">
        <f t="shared" ca="1" si="1"/>
        <v>0</v>
      </c>
      <c r="G11" s="422">
        <f t="shared" ca="1" si="2"/>
        <v>0</v>
      </c>
      <c r="H11" s="373"/>
      <c r="I11" s="987">
        <f t="shared" ca="1" si="3"/>
        <v>0</v>
      </c>
      <c r="J11" s="373"/>
      <c r="K11" s="490">
        <f t="shared" ca="1" si="4"/>
        <v>0</v>
      </c>
      <c r="L11" s="373"/>
      <c r="M11" s="378">
        <f t="shared" ca="1" si="5"/>
        <v>14</v>
      </c>
      <c r="N11" s="373"/>
      <c r="O11" s="373">
        <f t="shared" ca="1" si="8"/>
        <v>14</v>
      </c>
      <c r="P11" s="373" t="str">
        <f t="shared" ca="1" si="6"/>
        <v>Union PWV Diersbach 1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9"/>
        <v>0</v>
      </c>
      <c r="Z11" s="988">
        <f t="shared" ca="1" si="10"/>
        <v>0</v>
      </c>
      <c r="AA11" s="988">
        <f t="shared" ca="1" si="11"/>
        <v>0</v>
      </c>
      <c r="AB11" s="988"/>
      <c r="AC11" s="378">
        <f t="shared" ca="1" si="12"/>
        <v>0</v>
      </c>
      <c r="AD11" s="988"/>
      <c r="AE11" s="988">
        <f t="shared" ca="1" si="13"/>
        <v>0</v>
      </c>
      <c r="AF11" s="373"/>
      <c r="AG11" s="373"/>
      <c r="AH11" s="373"/>
    </row>
    <row r="12" spans="1:34" s="160" customFormat="1" ht="20" x14ac:dyDescent="0.4">
      <c r="A12" s="422">
        <v>4</v>
      </c>
      <c r="B12" s="373" t="str">
        <f t="shared" ca="1" si="7"/>
        <v>ASVö TSV PW St.Marienkirchen</v>
      </c>
      <c r="C12" s="373"/>
      <c r="D12" s="373"/>
      <c r="E12" s="422">
        <f t="shared" ca="1" si="0"/>
        <v>0</v>
      </c>
      <c r="F12" s="422">
        <f t="shared" ca="1" si="1"/>
        <v>0</v>
      </c>
      <c r="G12" s="422">
        <f t="shared" ca="1" si="2"/>
        <v>0</v>
      </c>
      <c r="H12" s="373"/>
      <c r="I12" s="987">
        <f t="shared" ca="1" si="3"/>
        <v>0</v>
      </c>
      <c r="J12" s="373"/>
      <c r="K12" s="490">
        <f t="shared" ca="1" si="4"/>
        <v>0</v>
      </c>
      <c r="L12" s="373"/>
      <c r="M12" s="378">
        <f t="shared" ca="1" si="5"/>
        <v>13</v>
      </c>
      <c r="N12" s="373"/>
      <c r="O12" s="373">
        <f t="shared" ca="1" si="8"/>
        <v>13</v>
      </c>
      <c r="P12" s="373" t="str">
        <f t="shared" ca="1" si="6"/>
        <v>ASVö TSV PW St.Marienkirchen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9"/>
        <v>0</v>
      </c>
      <c r="Z12" s="988">
        <f t="shared" ca="1" si="10"/>
        <v>0</v>
      </c>
      <c r="AA12" s="988">
        <f t="shared" ca="1" si="11"/>
        <v>0</v>
      </c>
      <c r="AB12" s="988"/>
      <c r="AC12" s="378">
        <f t="shared" ca="1" si="12"/>
        <v>0</v>
      </c>
      <c r="AD12" s="988"/>
      <c r="AE12" s="988">
        <f t="shared" ca="1" si="13"/>
        <v>0</v>
      </c>
      <c r="AF12" s="373"/>
      <c r="AG12" s="373"/>
      <c r="AH12" s="373"/>
    </row>
    <row r="13" spans="1:34" s="160" customFormat="1" ht="20" x14ac:dyDescent="0.4">
      <c r="A13" s="422">
        <v>5</v>
      </c>
      <c r="B13" s="373" t="str">
        <f t="shared" ca="1" si="7"/>
        <v>ASVÖ PV Taufkirchen 1</v>
      </c>
      <c r="C13" s="373"/>
      <c r="D13" s="373"/>
      <c r="E13" s="422">
        <f t="shared" ca="1" si="0"/>
        <v>0</v>
      </c>
      <c r="F13" s="422">
        <f t="shared" ca="1" si="1"/>
        <v>0</v>
      </c>
      <c r="G13" s="422">
        <f t="shared" ca="1" si="2"/>
        <v>0</v>
      </c>
      <c r="H13" s="373"/>
      <c r="I13" s="987">
        <f t="shared" ca="1" si="3"/>
        <v>0</v>
      </c>
      <c r="J13" s="373"/>
      <c r="K13" s="490">
        <f t="shared" ca="1" si="4"/>
        <v>0</v>
      </c>
      <c r="L13" s="373"/>
      <c r="M13" s="378">
        <f t="shared" ca="1" si="5"/>
        <v>12</v>
      </c>
      <c r="N13" s="373"/>
      <c r="O13" s="373">
        <f t="shared" ca="1" si="8"/>
        <v>12</v>
      </c>
      <c r="P13" s="373" t="str">
        <f t="shared" ca="1" si="6"/>
        <v>ASVÖ PV Taufkirchen 1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9"/>
        <v>0</v>
      </c>
      <c r="Z13" s="988">
        <f t="shared" ca="1" si="10"/>
        <v>0</v>
      </c>
      <c r="AA13" s="988">
        <f t="shared" ca="1" si="11"/>
        <v>0</v>
      </c>
      <c r="AB13" s="988"/>
      <c r="AC13" s="378">
        <f t="shared" ca="1" si="12"/>
        <v>0</v>
      </c>
      <c r="AD13" s="988"/>
      <c r="AE13" s="988">
        <f t="shared" ca="1" si="13"/>
        <v>0</v>
      </c>
      <c r="AF13" s="373"/>
      <c r="AG13" s="373"/>
      <c r="AH13" s="373"/>
    </row>
    <row r="14" spans="1:34" s="160" customFormat="1" ht="20" x14ac:dyDescent="0.4">
      <c r="A14" s="422">
        <v>6</v>
      </c>
      <c r="B14" s="373" t="str">
        <f t="shared" ca="1" si="7"/>
        <v>Union PWV Diersbach 2</v>
      </c>
      <c r="C14" s="373"/>
      <c r="D14" s="373"/>
      <c r="E14" s="422">
        <f t="shared" ca="1" si="0"/>
        <v>0</v>
      </c>
      <c r="F14" s="422">
        <f t="shared" ca="1" si="1"/>
        <v>0</v>
      </c>
      <c r="G14" s="422">
        <f t="shared" ca="1" si="2"/>
        <v>0</v>
      </c>
      <c r="H14" s="373"/>
      <c r="I14" s="987">
        <f t="shared" ca="1" si="3"/>
        <v>0</v>
      </c>
      <c r="J14" s="373"/>
      <c r="K14" s="490">
        <f t="shared" ca="1" si="4"/>
        <v>0</v>
      </c>
      <c r="L14" s="373"/>
      <c r="M14" s="378">
        <f t="shared" ca="1" si="5"/>
        <v>11</v>
      </c>
      <c r="N14" s="373"/>
      <c r="O14" s="373">
        <f t="shared" ca="1" si="8"/>
        <v>11</v>
      </c>
      <c r="P14" s="373" t="str">
        <f t="shared" ca="1" si="6"/>
        <v>Union PWV Diersbach 2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9"/>
        <v>0</v>
      </c>
      <c r="Z14" s="988">
        <f t="shared" ca="1" si="10"/>
        <v>0</v>
      </c>
      <c r="AA14" s="988">
        <f t="shared" ca="1" si="11"/>
        <v>0</v>
      </c>
      <c r="AB14" s="988"/>
      <c r="AC14" s="378">
        <f t="shared" ca="1" si="12"/>
        <v>0</v>
      </c>
      <c r="AD14" s="988"/>
      <c r="AE14" s="988">
        <f t="shared" ca="1" si="13"/>
        <v>0</v>
      </c>
      <c r="AF14" s="373"/>
      <c r="AG14" s="373"/>
      <c r="AH14" s="373"/>
    </row>
    <row r="15" spans="1:34" s="160" customFormat="1" ht="20" x14ac:dyDescent="0.4">
      <c r="A15" s="422">
        <v>7</v>
      </c>
      <c r="B15" s="373" t="str">
        <f t="shared" ca="1" si="7"/>
        <v>PV Hub</v>
      </c>
      <c r="C15" s="373"/>
      <c r="D15" s="373"/>
      <c r="E15" s="422">
        <f t="shared" ca="1" si="0"/>
        <v>0</v>
      </c>
      <c r="F15" s="422">
        <f t="shared" ca="1" si="1"/>
        <v>0</v>
      </c>
      <c r="G15" s="422">
        <f t="shared" ca="1" si="2"/>
        <v>0</v>
      </c>
      <c r="H15" s="373"/>
      <c r="I15" s="987">
        <f t="shared" ca="1" si="3"/>
        <v>0</v>
      </c>
      <c r="J15" s="373"/>
      <c r="K15" s="490">
        <f t="shared" ca="1" si="4"/>
        <v>0</v>
      </c>
      <c r="L15" s="373"/>
      <c r="M15" s="378">
        <f t="shared" ca="1" si="5"/>
        <v>10</v>
      </c>
      <c r="N15" s="373"/>
      <c r="O15" s="373">
        <f t="shared" ca="1" si="8"/>
        <v>10</v>
      </c>
      <c r="P15" s="373" t="str">
        <f t="shared" ca="1" si="6"/>
        <v>PV Hub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9"/>
        <v>0</v>
      </c>
      <c r="Z15" s="988">
        <f t="shared" ca="1" si="10"/>
        <v>0</v>
      </c>
      <c r="AA15" s="988">
        <f t="shared" ca="1" si="11"/>
        <v>0</v>
      </c>
      <c r="AB15" s="988"/>
      <c r="AC15" s="378">
        <f t="shared" ca="1" si="12"/>
        <v>0</v>
      </c>
      <c r="AD15" s="988"/>
      <c r="AE15" s="988">
        <f t="shared" ca="1" si="13"/>
        <v>0</v>
      </c>
      <c r="AF15" s="373"/>
      <c r="AG15" s="373"/>
      <c r="AH15" s="373"/>
    </row>
    <row r="16" spans="1:34" s="160" customFormat="1" ht="20" x14ac:dyDescent="0.4">
      <c r="A16" s="422">
        <v>8</v>
      </c>
      <c r="B16" s="373" t="str">
        <f t="shared" ca="1" si="7"/>
        <v>Union PWV Ort/Osternach</v>
      </c>
      <c r="C16" s="373"/>
      <c r="D16" s="373"/>
      <c r="E16" s="422">
        <f t="shared" ca="1" si="0"/>
        <v>0</v>
      </c>
      <c r="F16" s="422">
        <f t="shared" ca="1" si="1"/>
        <v>0</v>
      </c>
      <c r="G16" s="422">
        <f t="shared" ca="1" si="2"/>
        <v>0</v>
      </c>
      <c r="H16" s="373"/>
      <c r="I16" s="987">
        <f t="shared" ca="1" si="3"/>
        <v>0</v>
      </c>
      <c r="J16" s="373"/>
      <c r="K16" s="490">
        <f t="shared" ca="1" si="4"/>
        <v>0</v>
      </c>
      <c r="L16" s="373"/>
      <c r="M16" s="378">
        <f t="shared" ca="1" si="5"/>
        <v>9</v>
      </c>
      <c r="N16" s="373"/>
      <c r="O16" s="373">
        <f t="shared" ca="1" si="8"/>
        <v>9</v>
      </c>
      <c r="P16" s="373" t="str">
        <f t="shared" ca="1" si="6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  <c r="AF16" s="373"/>
      <c r="AG16" s="373"/>
      <c r="AH16" s="373"/>
    </row>
    <row r="17" spans="1:34" s="160" customFormat="1" ht="20" x14ac:dyDescent="0.4">
      <c r="A17" s="422">
        <v>9</v>
      </c>
      <c r="B17" s="373" t="str">
        <f t="shared" ca="1" si="7"/>
        <v xml:space="preserve"> </v>
      </c>
      <c r="C17" s="373"/>
      <c r="D17" s="373"/>
      <c r="E17" s="422">
        <f t="shared" ca="1" si="0"/>
        <v>0</v>
      </c>
      <c r="F17" s="422">
        <f t="shared" ca="1" si="1"/>
        <v>0</v>
      </c>
      <c r="G17" s="422">
        <f t="shared" ca="1" si="2"/>
        <v>0</v>
      </c>
      <c r="H17" s="373"/>
      <c r="I17" s="987">
        <f t="shared" ca="1" si="3"/>
        <v>0</v>
      </c>
      <c r="J17" s="373"/>
      <c r="K17" s="490">
        <f t="shared" ca="1" si="4"/>
        <v>0</v>
      </c>
      <c r="L17" s="373"/>
      <c r="M17" s="378">
        <f t="shared" ca="1" si="5"/>
        <v>8</v>
      </c>
      <c r="N17" s="373"/>
      <c r="O17" s="373">
        <f t="shared" ca="1" si="8"/>
        <v>8</v>
      </c>
      <c r="P17" s="373" t="str">
        <f t="shared" ca="1" si="6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  <c r="AF17" s="373"/>
      <c r="AG17" s="373"/>
      <c r="AH17" s="373"/>
    </row>
    <row r="18" spans="1:34" s="160" customFormat="1" ht="18.75" customHeight="1" x14ac:dyDescent="0.4">
      <c r="A18" s="422">
        <v>10</v>
      </c>
      <c r="B18" s="373" t="str">
        <f t="shared" ca="1" si="7"/>
        <v/>
      </c>
      <c r="C18" s="373"/>
      <c r="D18" s="373"/>
      <c r="E18" s="422">
        <f t="shared" ca="1" si="0"/>
        <v>0</v>
      </c>
      <c r="F18" s="422">
        <f t="shared" ca="1" si="1"/>
        <v>0</v>
      </c>
      <c r="G18" s="422">
        <f t="shared" ca="1" si="2"/>
        <v>0</v>
      </c>
      <c r="H18" s="373"/>
      <c r="I18" s="987">
        <f t="shared" ca="1" si="3"/>
        <v>0</v>
      </c>
      <c r="J18" s="373"/>
      <c r="K18" s="490">
        <f t="shared" ca="1" si="4"/>
        <v>0</v>
      </c>
      <c r="L18" s="373"/>
      <c r="M18" s="378">
        <f t="shared" ca="1" si="5"/>
        <v>7</v>
      </c>
      <c r="N18" s="373"/>
      <c r="O18" s="373">
        <f t="shared" ca="1" si="8"/>
        <v>7</v>
      </c>
      <c r="P18" s="373" t="str">
        <f t="shared" ca="1" si="6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  <c r="AF18" s="373"/>
      <c r="AG18" s="373"/>
      <c r="AH18" s="373"/>
    </row>
    <row r="19" spans="1:34" s="160" customFormat="1" ht="18.75" hidden="1" customHeight="1" x14ac:dyDescent="0.4">
      <c r="A19" s="422">
        <v>11</v>
      </c>
      <c r="B19" s="373" t="str">
        <f t="shared" ca="1" si="7"/>
        <v/>
      </c>
      <c r="C19" s="373"/>
      <c r="D19" s="373"/>
      <c r="E19" s="373">
        <f t="shared" ca="1" si="0"/>
        <v>0</v>
      </c>
      <c r="F19" s="373">
        <f t="shared" ca="1" si="1"/>
        <v>0</v>
      </c>
      <c r="G19" s="373">
        <f t="shared" ca="1" si="2"/>
        <v>0</v>
      </c>
      <c r="H19" s="373"/>
      <c r="I19" s="987">
        <f t="shared" ca="1" si="3"/>
        <v>0</v>
      </c>
      <c r="J19" s="373"/>
      <c r="K19" s="373">
        <f t="shared" ca="1" si="4"/>
        <v>0</v>
      </c>
      <c r="L19" s="373"/>
      <c r="M19" s="378">
        <f t="shared" ca="1" si="5"/>
        <v>6</v>
      </c>
      <c r="N19" s="373"/>
      <c r="O19" s="373">
        <f t="shared" ca="1" si="8"/>
        <v>6</v>
      </c>
      <c r="P19" s="373" t="str">
        <f t="shared" ca="1" si="6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0</v>
      </c>
      <c r="AB19" s="988"/>
      <c r="AC19" s="378">
        <f t="shared" ca="1" si="12"/>
        <v>0</v>
      </c>
      <c r="AD19" s="988"/>
      <c r="AE19" s="988">
        <f t="shared" ca="1" si="13"/>
        <v>0</v>
      </c>
      <c r="AF19" s="373"/>
      <c r="AG19" s="373"/>
      <c r="AH19" s="373"/>
    </row>
    <row r="20" spans="1:34" s="160" customFormat="1" ht="18.75" hidden="1" customHeight="1" x14ac:dyDescent="0.4">
      <c r="A20" s="422">
        <v>12</v>
      </c>
      <c r="B20" s="373" t="str">
        <f t="shared" ca="1" si="7"/>
        <v/>
      </c>
      <c r="C20" s="373"/>
      <c r="D20" s="373"/>
      <c r="E20" s="373">
        <f t="shared" ca="1" si="0"/>
        <v>0</v>
      </c>
      <c r="F20" s="373">
        <f t="shared" ca="1" si="1"/>
        <v>0</v>
      </c>
      <c r="G20" s="373">
        <f t="shared" ca="1" si="2"/>
        <v>0</v>
      </c>
      <c r="H20" s="373"/>
      <c r="I20" s="987">
        <f t="shared" ca="1" si="3"/>
        <v>0</v>
      </c>
      <c r="J20" s="373"/>
      <c r="K20" s="373">
        <f t="shared" ca="1" si="4"/>
        <v>0</v>
      </c>
      <c r="L20" s="373"/>
      <c r="M20" s="378">
        <f t="shared" ca="1" si="5"/>
        <v>5</v>
      </c>
      <c r="N20" s="373"/>
      <c r="O20" s="373">
        <f t="shared" ca="1" si="8"/>
        <v>5</v>
      </c>
      <c r="P20" s="373" t="str">
        <f t="shared" ca="1" si="6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  <c r="AF20" s="373"/>
      <c r="AG20" s="373"/>
      <c r="AH20" s="373"/>
    </row>
    <row r="21" spans="1:34" s="160" customFormat="1" ht="18.75" hidden="1" customHeight="1" x14ac:dyDescent="0.4">
      <c r="A21" s="422">
        <v>13</v>
      </c>
      <c r="B21" s="373" t="str">
        <f t="shared" ca="1" si="7"/>
        <v/>
      </c>
      <c r="C21" s="373"/>
      <c r="D21" s="373"/>
      <c r="E21" s="373">
        <f t="shared" ca="1" si="0"/>
        <v>0</v>
      </c>
      <c r="F21" s="373">
        <f t="shared" ca="1" si="1"/>
        <v>0</v>
      </c>
      <c r="G21" s="373">
        <f t="shared" ca="1" si="2"/>
        <v>0</v>
      </c>
      <c r="H21" s="373"/>
      <c r="I21" s="987">
        <f t="shared" ca="1" si="3"/>
        <v>0</v>
      </c>
      <c r="J21" s="373"/>
      <c r="K21" s="373">
        <f t="shared" ca="1" si="4"/>
        <v>0</v>
      </c>
      <c r="L21" s="373"/>
      <c r="M21" s="378">
        <f t="shared" ca="1" si="5"/>
        <v>4</v>
      </c>
      <c r="N21" s="373"/>
      <c r="O21" s="373">
        <f t="shared" ca="1" si="8"/>
        <v>4</v>
      </c>
      <c r="P21" s="373" t="str">
        <f t="shared" ca="1" si="6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9"/>
        <v>0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0</v>
      </c>
      <c r="AD21" s="988"/>
      <c r="AE21" s="988">
        <f t="shared" ca="1" si="13"/>
        <v>0</v>
      </c>
      <c r="AF21" s="373"/>
      <c r="AG21" s="373"/>
      <c r="AH21" s="373"/>
    </row>
    <row r="22" spans="1:34" s="160" customFormat="1" ht="18.75" hidden="1" customHeight="1" x14ac:dyDescent="0.4">
      <c r="A22" s="422">
        <v>14</v>
      </c>
      <c r="B22" s="373" t="str">
        <f t="shared" ca="1" si="7"/>
        <v/>
      </c>
      <c r="C22" s="373"/>
      <c r="D22" s="373"/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H22" s="373"/>
      <c r="I22" s="987">
        <f t="shared" ca="1" si="3"/>
        <v>0</v>
      </c>
      <c r="J22" s="373"/>
      <c r="K22" s="373">
        <f t="shared" ca="1" si="4"/>
        <v>0</v>
      </c>
      <c r="L22" s="373"/>
      <c r="M22" s="378">
        <f t="shared" ca="1" si="5"/>
        <v>3</v>
      </c>
      <c r="N22" s="373"/>
      <c r="O22" s="373">
        <f t="shared" ca="1" si="8"/>
        <v>3</v>
      </c>
      <c r="P22" s="373" t="str">
        <f t="shared" ca="1" si="6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  <c r="AF22" s="373"/>
      <c r="AG22" s="373"/>
      <c r="AH22" s="373"/>
    </row>
    <row r="23" spans="1:34" s="160" customFormat="1" ht="18.75" hidden="1" customHeight="1" x14ac:dyDescent="0.4">
      <c r="A23" s="422">
        <v>15</v>
      </c>
      <c r="B23" s="373" t="str">
        <f t="shared" ca="1" si="7"/>
        <v/>
      </c>
      <c r="C23" s="373"/>
      <c r="D23" s="373"/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H23" s="373"/>
      <c r="I23" s="987">
        <f t="shared" ca="1" si="3"/>
        <v>0</v>
      </c>
      <c r="J23" s="373"/>
      <c r="K23" s="373">
        <f t="shared" ca="1" si="4"/>
        <v>0</v>
      </c>
      <c r="L23" s="373"/>
      <c r="M23" s="378">
        <f t="shared" ca="1" si="5"/>
        <v>2</v>
      </c>
      <c r="N23" s="373"/>
      <c r="O23" s="373">
        <f t="shared" ca="1" si="8"/>
        <v>2</v>
      </c>
      <c r="P23" s="373" t="str">
        <f t="shared" ca="1" si="6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  <c r="AF23" s="373"/>
      <c r="AG23" s="373"/>
      <c r="AH23" s="373"/>
    </row>
    <row r="24" spans="1:34" s="160" customFormat="1" ht="20" hidden="1" x14ac:dyDescent="0.4">
      <c r="A24" s="422">
        <v>16</v>
      </c>
      <c r="B24" s="373" t="str">
        <f t="shared" ca="1" si="7"/>
        <v/>
      </c>
      <c r="C24" s="373"/>
      <c r="D24" s="373"/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H24" s="373"/>
      <c r="I24" s="987">
        <f t="shared" ca="1" si="3"/>
        <v>0</v>
      </c>
      <c r="J24" s="373"/>
      <c r="K24" s="373">
        <f t="shared" ca="1" si="4"/>
        <v>0</v>
      </c>
      <c r="L24" s="373"/>
      <c r="M24" s="378">
        <f t="shared" ca="1" si="5"/>
        <v>1</v>
      </c>
      <c r="N24" s="373"/>
      <c r="O24" s="373">
        <f t="shared" ca="1" si="8"/>
        <v>1</v>
      </c>
      <c r="P24" s="373" t="str">
        <f t="shared" ca="1" si="6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  <c r="AF24" s="373"/>
      <c r="AG24" s="373"/>
      <c r="AH24" s="373"/>
    </row>
    <row r="25" spans="1:34" s="160" customFormat="1" ht="20" x14ac:dyDescent="0.4">
      <c r="A25" s="137"/>
      <c r="B25" s="248"/>
      <c r="M25" s="2"/>
      <c r="N25" s="250"/>
      <c r="O25" s="136"/>
      <c r="W25" s="137"/>
      <c r="X25" s="248"/>
      <c r="Y25" s="248"/>
    </row>
    <row r="26" spans="1:34" s="446" customFormat="1" ht="25" x14ac:dyDescent="0.5">
      <c r="A26" s="437"/>
      <c r="B26" s="435" t="s">
        <v>32</v>
      </c>
      <c r="C26" s="436"/>
      <c r="D26" s="436"/>
      <c r="E26" s="436"/>
      <c r="F26" s="443">
        <v>1</v>
      </c>
      <c r="G26" s="436"/>
      <c r="H26" s="436" t="s">
        <v>33</v>
      </c>
      <c r="I26" s="436"/>
      <c r="J26" s="436"/>
      <c r="K26" s="436"/>
      <c r="L26" s="437"/>
      <c r="N26" s="46"/>
    </row>
    <row r="27" spans="1:34" s="245" customFormat="1" ht="21" hidden="1" customHeight="1" x14ac:dyDescent="0.2">
      <c r="I27" s="246"/>
    </row>
    <row r="28" spans="1:34" ht="17.5" x14ac:dyDescent="0.35"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H28" s="28"/>
      <c r="I28" s="946" t="s">
        <v>1</v>
      </c>
      <c r="J28" s="28"/>
      <c r="K28" s="235" t="s">
        <v>61</v>
      </c>
      <c r="L28" s="48"/>
    </row>
    <row r="29" spans="1:34" s="160" customFormat="1" ht="20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M29" s="2"/>
      <c r="N29" s="244"/>
      <c r="O29" s="247"/>
      <c r="V29" s="137"/>
      <c r="W29" s="248"/>
      <c r="X29" s="248"/>
    </row>
    <row r="30" spans="1:34" s="160" customFormat="1" ht="20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M30" s="2"/>
      <c r="N30" s="244"/>
      <c r="O30" s="247"/>
      <c r="V30" s="137"/>
      <c r="W30" s="248"/>
      <c r="X30" s="248"/>
    </row>
    <row r="31" spans="1:34" s="160" customFormat="1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M31" s="2"/>
      <c r="N31" s="244"/>
      <c r="O31" s="247"/>
      <c r="V31" s="137"/>
      <c r="W31" s="248"/>
      <c r="X31" s="248"/>
    </row>
    <row r="32" spans="1:34" s="160" customFormat="1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M32" s="2"/>
      <c r="N32" s="244"/>
      <c r="O32" s="247"/>
      <c r="V32" s="137"/>
      <c r="W32" s="248"/>
      <c r="X32" s="248"/>
    </row>
    <row r="33" spans="1:24" s="160" customFormat="1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M33" s="2"/>
      <c r="N33" s="244"/>
      <c r="O33" s="247"/>
      <c r="V33" s="137"/>
      <c r="W33" s="248"/>
      <c r="X33" s="248"/>
    </row>
    <row r="34" spans="1:24" s="160" customFormat="1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M34" s="2"/>
      <c r="N34" s="244"/>
      <c r="O34" s="247"/>
      <c r="V34" s="137"/>
      <c r="W34" s="248"/>
      <c r="X34" s="248"/>
    </row>
    <row r="35" spans="1:24" s="160" customFormat="1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M35" s="2"/>
      <c r="N35" s="244"/>
      <c r="O35" s="247"/>
      <c r="V35" s="137"/>
      <c r="W35" s="248"/>
      <c r="X35" s="248"/>
    </row>
    <row r="36" spans="1:24" s="160" customFormat="1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M36" s="2"/>
      <c r="N36" s="244"/>
      <c r="O36" s="247"/>
      <c r="V36" s="137"/>
      <c r="W36" s="248"/>
      <c r="X36" s="248"/>
    </row>
    <row r="37" spans="1:24" s="160" customFormat="1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M37" s="2"/>
      <c r="N37" s="244"/>
      <c r="O37" s="247"/>
      <c r="V37" s="137"/>
      <c r="W37" s="248"/>
      <c r="X37" s="248"/>
    </row>
    <row r="38" spans="1:24" s="160" customFormat="1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M38" s="2"/>
      <c r="N38" s="244"/>
      <c r="O38" s="247"/>
      <c r="V38" s="137"/>
      <c r="W38" s="248"/>
      <c r="X38" s="248"/>
    </row>
    <row r="39" spans="1:24" s="160" customFormat="1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M39" s="2"/>
      <c r="N39" s="244"/>
      <c r="O39" s="247"/>
      <c r="V39" s="137"/>
      <c r="W39" s="248"/>
      <c r="X39" s="248"/>
    </row>
    <row r="40" spans="1:24" s="160" customFormat="1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M40" s="2"/>
      <c r="N40" s="244"/>
      <c r="O40" s="247"/>
      <c r="V40" s="137"/>
      <c r="W40" s="248"/>
      <c r="X40" s="248"/>
    </row>
    <row r="41" spans="1:24" s="160" customFormat="1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M41" s="2"/>
      <c r="N41" s="244"/>
      <c r="O41" s="247"/>
      <c r="V41" s="137"/>
      <c r="W41" s="248"/>
      <c r="X41" s="248"/>
    </row>
    <row r="42" spans="1:24" s="160" customFormat="1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M42" s="2"/>
      <c r="N42" s="244"/>
      <c r="O42" s="247"/>
      <c r="V42" s="137"/>
      <c r="W42" s="248"/>
      <c r="X42" s="248"/>
    </row>
    <row r="43" spans="1:24" s="160" customFormat="1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M43" s="2"/>
      <c r="N43" s="244"/>
      <c r="O43" s="247"/>
      <c r="V43" s="137"/>
      <c r="W43" s="248"/>
      <c r="X43" s="248"/>
    </row>
    <row r="44" spans="1:24" s="160" customFormat="1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M44" s="2"/>
      <c r="N44" s="244"/>
      <c r="O44" s="247"/>
      <c r="V44" s="137"/>
      <c r="W44" s="248"/>
      <c r="X44" s="248"/>
    </row>
    <row r="45" spans="1:24" s="160" customFormat="1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M45" s="2"/>
      <c r="N45" s="994"/>
      <c r="O45" s="247"/>
      <c r="V45" s="137"/>
      <c r="W45" s="248"/>
      <c r="X45" s="248"/>
    </row>
    <row r="46" spans="1:24" s="160" customFormat="1" ht="20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M46" s="2"/>
      <c r="N46" s="994"/>
      <c r="O46" s="247"/>
      <c r="V46" s="137"/>
      <c r="W46" s="248"/>
      <c r="X46" s="248"/>
    </row>
    <row r="47" spans="1:24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24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2" spans="1:15" s="135" customFormat="1" ht="6.75" customHeight="1" x14ac:dyDescent="0.35">
      <c r="N52" s="251"/>
    </row>
    <row r="53" spans="1:15" s="135" customFormat="1" ht="22" x14ac:dyDescent="0.6">
      <c r="D53" s="235" t="s">
        <v>59</v>
      </c>
      <c r="E53" s="48"/>
      <c r="F53" s="48"/>
      <c r="G53" s="503" t="str">
        <f>CONCATENATE(mannschaften!I3)</f>
        <v>xx</v>
      </c>
      <c r="J53" s="28"/>
      <c r="L53" s="28"/>
      <c r="N53" s="251"/>
    </row>
    <row r="54" spans="1:15" ht="22" x14ac:dyDescent="0.6">
      <c r="D54" s="48"/>
      <c r="E54" s="48"/>
      <c r="F54" s="48"/>
      <c r="G54" s="48"/>
      <c r="H54" s="237"/>
      <c r="J54" s="237"/>
      <c r="K54" s="503"/>
      <c r="L54" s="28"/>
    </row>
    <row r="55" spans="1:15" ht="22" x14ac:dyDescent="0.6">
      <c r="D55" s="48"/>
      <c r="E55" s="48"/>
      <c r="F55" s="48"/>
      <c r="G55" s="48"/>
      <c r="H55" s="237"/>
      <c r="I55" s="135"/>
      <c r="J55" s="237"/>
      <c r="K55" s="503"/>
      <c r="L55" s="28"/>
      <c r="N55" s="251"/>
    </row>
  </sheetData>
  <sheetProtection selectLockedCells="1" selectUnlockedCells="1"/>
  <mergeCells count="2">
    <mergeCell ref="I1:K1"/>
    <mergeCell ref="B3:K3"/>
  </mergeCells>
  <pageMargins left="0.82677165354330717" right="0.59055118110236227" top="1.1417322834645669" bottom="0.55118110236220474" header="0.51181102362204722" footer="0.51181102362204722"/>
  <pageSetup paperSize="9" scale="75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DE50"/>
  <sheetViews>
    <sheetView zoomScale="55" zoomScaleNormal="80" workbookViewId="0">
      <selection activeCell="BA6" sqref="BA6"/>
    </sheetView>
  </sheetViews>
  <sheetFormatPr baseColWidth="10" defaultColWidth="11.453125" defaultRowHeight="12.75" customHeight="1" x14ac:dyDescent="0.25"/>
  <cols>
    <col min="1" max="1" width="5.26953125" style="48" customWidth="1"/>
    <col min="2" max="2" width="4.7265625" style="48" customWidth="1"/>
    <col min="3" max="3" width="7" style="48" customWidth="1"/>
    <col min="4" max="25" width="5.7265625" style="48" customWidth="1"/>
    <col min="26" max="26" width="3.7265625" style="48" customWidth="1"/>
    <col min="27" max="28" width="7.7265625" style="48" customWidth="1"/>
    <col min="29" max="30" width="9.7265625" style="48" customWidth="1"/>
    <col min="31" max="31" width="13.1796875" style="48" customWidth="1"/>
    <col min="32" max="32" width="3.453125" style="48" customWidth="1"/>
    <col min="33" max="33" width="6.1796875" style="86" customWidth="1"/>
    <col min="34" max="46" width="6.1796875" style="86" hidden="1" customWidth="1"/>
    <col min="47" max="47" width="41.26953125" style="48" customWidth="1"/>
    <col min="48" max="48" width="11.54296875" style="48" customWidth="1"/>
    <col min="49" max="49" width="15.453125" style="48" customWidth="1"/>
    <col min="50" max="50" width="11" style="48" customWidth="1"/>
    <col min="51" max="53" width="6.81640625" style="48" customWidth="1"/>
    <col min="54" max="54" width="5" style="48" customWidth="1"/>
    <col min="55" max="90" width="5" style="48" hidden="1" customWidth="1"/>
    <col min="91" max="109" width="11.453125" style="48" hidden="1" customWidth="1"/>
    <col min="110" max="110" width="11.453125" style="48" customWidth="1"/>
    <col min="111" max="16384" width="11.453125" style="48"/>
  </cols>
  <sheetData>
    <row r="1" spans="1:109" s="47" customFormat="1" ht="34.5" customHeight="1" x14ac:dyDescent="0.7">
      <c r="A1" s="46"/>
      <c r="B1" s="31"/>
      <c r="C1" s="1148" t="s">
        <v>6</v>
      </c>
      <c r="D1" s="167"/>
      <c r="E1" s="167"/>
      <c r="F1" s="167"/>
      <c r="G1" s="47" t="s">
        <v>29</v>
      </c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</row>
    <row r="2" spans="1:109" ht="12.75" customHeight="1" x14ac:dyDescent="0.25">
      <c r="B2" s="28"/>
      <c r="C2" s="114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</row>
    <row r="3" spans="1:109" ht="26.25" customHeight="1" x14ac:dyDescent="0.5">
      <c r="A3" s="49"/>
      <c r="B3" s="168"/>
      <c r="C3" s="1148"/>
      <c r="D3" s="1147" t="s">
        <v>5</v>
      </c>
      <c r="E3" s="1147"/>
      <c r="F3" s="1147" t="s">
        <v>5</v>
      </c>
      <c r="G3" s="1147"/>
      <c r="H3" s="1147" t="s">
        <v>5</v>
      </c>
      <c r="I3" s="1147"/>
      <c r="J3" s="1147" t="s">
        <v>5</v>
      </c>
      <c r="K3" s="1147"/>
      <c r="L3" s="1147" t="s">
        <v>5</v>
      </c>
      <c r="M3" s="1147"/>
      <c r="N3" s="1147" t="s">
        <v>5</v>
      </c>
      <c r="O3" s="1147"/>
      <c r="P3" s="1147" t="s">
        <v>5</v>
      </c>
      <c r="Q3" s="1147"/>
      <c r="R3" s="1147" t="s">
        <v>5</v>
      </c>
      <c r="S3" s="1147"/>
      <c r="T3" s="1147" t="s">
        <v>5</v>
      </c>
      <c r="U3" s="1147"/>
      <c r="V3" s="1147" t="s">
        <v>5</v>
      </c>
      <c r="W3" s="1147"/>
      <c r="X3" s="1147" t="s">
        <v>5</v>
      </c>
      <c r="Y3" s="1147"/>
      <c r="Z3" s="28"/>
      <c r="AA3" s="28"/>
      <c r="AB3" s="28"/>
      <c r="AC3" s="28"/>
      <c r="AD3" s="28"/>
      <c r="AE3" s="28"/>
      <c r="AF3" s="28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</row>
    <row r="4" spans="1:109" ht="25.5" customHeight="1" x14ac:dyDescent="0.5">
      <c r="A4" s="52"/>
      <c r="B4" s="32"/>
      <c r="C4" s="1148"/>
      <c r="D4" s="1143">
        <v>1</v>
      </c>
      <c r="E4" s="1143"/>
      <c r="F4" s="1142">
        <v>2</v>
      </c>
      <c r="G4" s="1142"/>
      <c r="H4" s="1143">
        <v>3</v>
      </c>
      <c r="I4" s="1143"/>
      <c r="J4" s="1142">
        <v>4</v>
      </c>
      <c r="K4" s="1142"/>
      <c r="L4" s="1143">
        <v>5</v>
      </c>
      <c r="M4" s="1143"/>
      <c r="N4" s="1142">
        <v>6</v>
      </c>
      <c r="O4" s="1142"/>
      <c r="P4" s="1143">
        <v>7</v>
      </c>
      <c r="Q4" s="1143"/>
      <c r="R4" s="1142">
        <v>8</v>
      </c>
      <c r="S4" s="1142"/>
      <c r="T4" s="1143">
        <v>9</v>
      </c>
      <c r="U4" s="1143"/>
      <c r="V4" s="1142">
        <v>10</v>
      </c>
      <c r="W4" s="1142"/>
      <c r="X4" s="1143">
        <v>11</v>
      </c>
      <c r="Y4" s="1143"/>
      <c r="Z4" s="31"/>
      <c r="AA4" s="1144" t="s">
        <v>0</v>
      </c>
      <c r="AB4" s="1144"/>
      <c r="AC4" s="31"/>
      <c r="AD4" s="31"/>
      <c r="AE4" s="31"/>
      <c r="AF4" s="31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459" t="s">
        <v>24</v>
      </c>
      <c r="AV4" s="227" t="s">
        <v>2</v>
      </c>
      <c r="AW4" s="227"/>
      <c r="AY4" s="716"/>
      <c r="AZ4" s="716"/>
      <c r="BA4" s="716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  <c r="DE4" s="125"/>
    </row>
    <row r="5" spans="1:109" ht="20.25" customHeight="1" x14ac:dyDescent="0.4">
      <c r="B5" s="28"/>
      <c r="C5" s="114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C5" s="948" t="s">
        <v>54</v>
      </c>
      <c r="BD5" s="948" t="s">
        <v>55</v>
      </c>
      <c r="BE5" s="948" t="s">
        <v>56</v>
      </c>
      <c r="BF5" s="948" t="s">
        <v>54</v>
      </c>
      <c r="BG5" s="948" t="s">
        <v>55</v>
      </c>
      <c r="BH5" s="948" t="s">
        <v>56</v>
      </c>
      <c r="BI5" s="948" t="s">
        <v>54</v>
      </c>
      <c r="BJ5" s="948" t="s">
        <v>55</v>
      </c>
      <c r="BK5" s="948" t="s">
        <v>56</v>
      </c>
      <c r="BL5" s="948" t="s">
        <v>54</v>
      </c>
      <c r="BM5" s="948" t="s">
        <v>55</v>
      </c>
      <c r="BN5" s="948" t="s">
        <v>56</v>
      </c>
      <c r="BO5" s="948" t="s">
        <v>54</v>
      </c>
      <c r="BP5" s="948" t="s">
        <v>55</v>
      </c>
      <c r="BQ5" s="948" t="s">
        <v>56</v>
      </c>
      <c r="BR5" s="948" t="s">
        <v>54</v>
      </c>
      <c r="BS5" s="948" t="s">
        <v>55</v>
      </c>
      <c r="BT5" s="948" t="s">
        <v>56</v>
      </c>
      <c r="BU5" s="948" t="s">
        <v>54</v>
      </c>
      <c r="BV5" s="948" t="s">
        <v>55</v>
      </c>
      <c r="BW5" s="948" t="s">
        <v>56</v>
      </c>
      <c r="BX5" s="948" t="s">
        <v>54</v>
      </c>
      <c r="BY5" s="948" t="s">
        <v>55</v>
      </c>
      <c r="BZ5" s="948" t="s">
        <v>56</v>
      </c>
      <c r="CA5" s="948" t="s">
        <v>54</v>
      </c>
      <c r="CB5" s="948" t="s">
        <v>55</v>
      </c>
      <c r="CC5" s="948" t="s">
        <v>56</v>
      </c>
      <c r="CD5" s="948" t="s">
        <v>54</v>
      </c>
      <c r="CE5" s="948" t="s">
        <v>55</v>
      </c>
      <c r="CF5" s="948" t="s">
        <v>56</v>
      </c>
      <c r="CG5" s="948" t="s">
        <v>54</v>
      </c>
      <c r="CH5" s="948" t="s">
        <v>55</v>
      </c>
      <c r="CI5" s="948" t="s">
        <v>56</v>
      </c>
      <c r="CJ5" s="948" t="s">
        <v>54</v>
      </c>
      <c r="CK5" s="948" t="s">
        <v>55</v>
      </c>
      <c r="CL5" s="948" t="s">
        <v>56</v>
      </c>
      <c r="CM5" s="948" t="s">
        <v>54</v>
      </c>
      <c r="CN5" s="948" t="s">
        <v>55</v>
      </c>
      <c r="CO5" s="948" t="s">
        <v>56</v>
      </c>
      <c r="CP5" s="948" t="s">
        <v>54</v>
      </c>
      <c r="CQ5" s="948" t="s">
        <v>55</v>
      </c>
      <c r="CR5" s="948" t="s">
        <v>56</v>
      </c>
      <c r="CS5" s="948" t="s">
        <v>54</v>
      </c>
      <c r="CT5" s="948" t="s">
        <v>55</v>
      </c>
      <c r="CU5" s="948" t="s">
        <v>56</v>
      </c>
      <c r="CV5" s="948" t="s">
        <v>54</v>
      </c>
      <c r="CW5" s="948" t="s">
        <v>55</v>
      </c>
      <c r="CX5" s="948" t="s">
        <v>56</v>
      </c>
      <c r="CY5" s="948" t="s">
        <v>54</v>
      </c>
      <c r="CZ5" s="948" t="s">
        <v>55</v>
      </c>
      <c r="DA5" s="948" t="s">
        <v>56</v>
      </c>
      <c r="DB5" s="948" t="s">
        <v>54</v>
      </c>
      <c r="DC5" s="948" t="s">
        <v>55</v>
      </c>
      <c r="DD5" s="948" t="s">
        <v>56</v>
      </c>
      <c r="DE5" s="119"/>
    </row>
    <row r="6" spans="1:109" ht="28.5" customHeight="1" x14ac:dyDescent="0.4">
      <c r="B6" s="28"/>
      <c r="C6" s="169">
        <v>1</v>
      </c>
      <c r="D6" s="762"/>
      <c r="E6" s="772"/>
      <c r="F6" s="762"/>
      <c r="G6" s="763"/>
      <c r="H6" s="772"/>
      <c r="I6" s="772"/>
      <c r="J6" s="762"/>
      <c r="K6" s="763"/>
      <c r="L6" s="772"/>
      <c r="M6" s="772"/>
      <c r="N6" s="762"/>
      <c r="O6" s="763"/>
      <c r="P6" s="772"/>
      <c r="Q6" s="772"/>
      <c r="R6" s="762"/>
      <c r="S6" s="763"/>
      <c r="T6" s="772"/>
      <c r="U6" s="772"/>
      <c r="V6" s="762"/>
      <c r="W6" s="763"/>
      <c r="X6" s="773"/>
      <c r="Y6" s="774"/>
      <c r="Z6" s="28"/>
      <c r="AA6" s="170">
        <f>SUM(D21,F21,H21,J21,L21,N21,P21,R21,T21,V21,X21)</f>
        <v>0</v>
      </c>
      <c r="AB6" s="171">
        <f t="shared" ref="AB6:AB16" si="0">SUM(E21,G21,I21,K21,M21,O21,Q21,S21,U21,W21,Y21)</f>
        <v>0</v>
      </c>
      <c r="AC6" s="34">
        <f t="shared" ref="AC6:AD16" si="1">SUM(D6,F6,H6,J6,L6,N6,P6,R6,T6,V6,X6)</f>
        <v>0</v>
      </c>
      <c r="AD6" s="34">
        <f t="shared" si="1"/>
        <v>0</v>
      </c>
      <c r="AE6" s="57">
        <f>IF(NOT(AD6=0),AC6/AD6,0)</f>
        <v>0</v>
      </c>
      <c r="AF6" s="57"/>
      <c r="AG6" s="261">
        <v>1</v>
      </c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1"/>
      <c r="AU6" s="52" t="str">
        <f>CONCATENATE(mannschaften!E6)</f>
        <v>PV Brunnenthal</v>
      </c>
      <c r="AV6" s="819">
        <f t="shared" ref="AV6:AV16" si="2">AA6</f>
        <v>0</v>
      </c>
      <c r="AW6" s="820">
        <f t="shared" ref="AW6:AW16" si="3">AE6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C6" s="648">
        <f>IF($D21=3,1,0)</f>
        <v>0</v>
      </c>
      <c r="BD6" s="649">
        <f>IF($D21=1,1,0)</f>
        <v>0</v>
      </c>
      <c r="BE6" s="650">
        <f>IF($E21=3,1,0)</f>
        <v>0</v>
      </c>
      <c r="BF6" s="648">
        <f>IF($F21=3,1,0)</f>
        <v>0</v>
      </c>
      <c r="BG6" s="649">
        <f>IF($F21=1,1,0)</f>
        <v>0</v>
      </c>
      <c r="BH6" s="650">
        <f>IF($G21=3,1,0)</f>
        <v>0</v>
      </c>
      <c r="BI6" s="648">
        <f>IF($H21=3,1,0)</f>
        <v>0</v>
      </c>
      <c r="BJ6" s="649">
        <f>IF($H21=1,1,0)</f>
        <v>0</v>
      </c>
      <c r="BK6" s="650">
        <f>IF($I21=3,1,0)</f>
        <v>0</v>
      </c>
      <c r="BL6" s="649">
        <f>IF($J21=3,1,0)</f>
        <v>0</v>
      </c>
      <c r="BM6" s="649">
        <f>IF($J21=1,1,0)</f>
        <v>0</v>
      </c>
      <c r="BN6" s="649">
        <f>IF($K21=3,1,0)</f>
        <v>0</v>
      </c>
      <c r="BO6" s="648">
        <f>IF($L21=3,1,0)</f>
        <v>0</v>
      </c>
      <c r="BP6" s="649">
        <f>IF($L21=1,1,0)</f>
        <v>0</v>
      </c>
      <c r="BQ6" s="650">
        <f>IF($M21=3,1,0)</f>
        <v>0</v>
      </c>
      <c r="BR6" s="649">
        <f>IF($N21=3,1,0)</f>
        <v>0</v>
      </c>
      <c r="BS6" s="649">
        <f>IF($N21=1,1,0)</f>
        <v>0</v>
      </c>
      <c r="BT6" s="649">
        <f>IF($O21=3,1,0)</f>
        <v>0</v>
      </c>
      <c r="BU6" s="648">
        <f>IF($P21=3,1,0)</f>
        <v>0</v>
      </c>
      <c r="BV6" s="649">
        <f>IF($P21=1,1,0)</f>
        <v>0</v>
      </c>
      <c r="BW6" s="650">
        <f>IF($Q21=3,1,0)</f>
        <v>0</v>
      </c>
      <c r="BX6" s="648">
        <f>IF($R21=3,1,0)</f>
        <v>0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>IF($V21=3,1,0)</f>
        <v>0</v>
      </c>
      <c r="CE6" s="649">
        <f>IF($V21=1,1,0)</f>
        <v>0</v>
      </c>
      <c r="CF6" s="650">
        <f>IF($W21=3,1,0)</f>
        <v>0</v>
      </c>
      <c r="CG6" s="721">
        <f>IF($X21=3,1,0)</f>
        <v>0</v>
      </c>
      <c r="CH6" s="722">
        <f>IF($X21=1,1,0)</f>
        <v>0</v>
      </c>
      <c r="CI6" s="723">
        <f>IF($Y21=3,1,0)</f>
        <v>0</v>
      </c>
      <c r="CJ6" s="721">
        <f t="shared" ref="CJ6:CJ15" si="4">IF(AV17=3,1,0)</f>
        <v>0</v>
      </c>
      <c r="CK6" s="722">
        <f t="shared" ref="CK6:CK15" si="5">IF(AV17=1,1,0)</f>
        <v>0</v>
      </c>
      <c r="CL6" s="723">
        <f t="shared" ref="CL6:CL15" si="6">IF(AW17=3,1,0)</f>
        <v>0</v>
      </c>
      <c r="CM6" s="721">
        <f t="shared" ref="CM6:CM15" si="7">IF(BC17=3,1,0)</f>
        <v>0</v>
      </c>
      <c r="CN6" s="722">
        <f t="shared" ref="CN6:CN15" si="8">IF(BC17=1,1,0)</f>
        <v>0</v>
      </c>
      <c r="CO6" s="723">
        <f t="shared" ref="CO6:CO15" si="9">IF(BD17=3,1,0)</f>
        <v>0</v>
      </c>
      <c r="CP6" s="721">
        <f t="shared" ref="CP6:CP15" si="10">IF(BF17=3,1,0)</f>
        <v>0</v>
      </c>
      <c r="CQ6" s="722">
        <f t="shared" ref="CQ6:CQ15" si="11">IF(BF17=1,1,0)</f>
        <v>0</v>
      </c>
      <c r="CR6" s="723">
        <f t="shared" ref="CR6:CR15" si="12">IF(BG17=3,1,0)</f>
        <v>0</v>
      </c>
      <c r="CS6" s="721">
        <f t="shared" ref="CS6:CS15" si="13">IF(BI17=3,1,0)</f>
        <v>0</v>
      </c>
      <c r="CT6" s="722">
        <f t="shared" ref="CT6:CT15" si="14">IF(BI17=1,1,0)</f>
        <v>0</v>
      </c>
      <c r="CU6" s="723">
        <f t="shared" ref="CU6:CU15" si="15">IF(BJ17=3,1,0)</f>
        <v>0</v>
      </c>
      <c r="CV6" s="721">
        <f t="shared" ref="CV6:CV15" si="16">IF(BL17=3,1,0)</f>
        <v>0</v>
      </c>
      <c r="CW6" s="722">
        <f t="shared" ref="CW6:CW15" si="17">IF(BL17=1,1,0)</f>
        <v>0</v>
      </c>
      <c r="CX6" s="723">
        <f t="shared" ref="CX6:CX15" si="18">IF(BM17=3,1,0)</f>
        <v>0</v>
      </c>
      <c r="CY6" s="721">
        <f t="shared" ref="CY6:CY15" si="19">IF(BO17=3,1,0)</f>
        <v>0</v>
      </c>
      <c r="CZ6" s="722">
        <f t="shared" ref="CZ6:CZ15" si="20">IF(BO17=1,1,0)</f>
        <v>0</v>
      </c>
      <c r="DA6" s="723">
        <f t="shared" ref="DA6:DA15" si="21">IF(BP17=3,1,0)</f>
        <v>0</v>
      </c>
      <c r="DB6" s="721">
        <f t="shared" ref="DB6:DB15" si="22">IF(BR17=3,1,0)</f>
        <v>0</v>
      </c>
      <c r="DC6" s="722">
        <f t="shared" ref="DC6:DC15" si="23">IF(BR17=1,1,0)</f>
        <v>0</v>
      </c>
      <c r="DD6" s="723">
        <f t="shared" ref="DD6:DD15" si="24">IF(BS17=3,1,0)</f>
        <v>0</v>
      </c>
      <c r="DE6" s="119"/>
    </row>
    <row r="7" spans="1:109" ht="28.5" customHeight="1" x14ac:dyDescent="0.4">
      <c r="B7" s="28"/>
      <c r="C7" s="169">
        <v>2</v>
      </c>
      <c r="D7" s="764"/>
      <c r="E7" s="538"/>
      <c r="F7" s="764"/>
      <c r="G7" s="765"/>
      <c r="H7" s="538"/>
      <c r="I7" s="538"/>
      <c r="J7" s="764"/>
      <c r="K7" s="765"/>
      <c r="L7" s="761">
        <f>SUM(M6)</f>
        <v>0</v>
      </c>
      <c r="M7" s="761">
        <f>SUM(L6)</f>
        <v>0</v>
      </c>
      <c r="N7" s="764"/>
      <c r="O7" s="765"/>
      <c r="P7" s="538"/>
      <c r="Q7" s="538"/>
      <c r="R7" s="764"/>
      <c r="S7" s="765"/>
      <c r="T7" s="538"/>
      <c r="U7" s="538"/>
      <c r="V7" s="768"/>
      <c r="W7" s="769"/>
      <c r="X7" s="538"/>
      <c r="Y7" s="765"/>
      <c r="Z7" s="28"/>
      <c r="AA7" s="172">
        <f t="shared" ref="AA7:AA16" si="25">SUM(D22,F22,H22,J22,L22,N22,P22,R22,T22,V22,X22)</f>
        <v>0</v>
      </c>
      <c r="AB7" s="173">
        <f t="shared" si="0"/>
        <v>0</v>
      </c>
      <c r="AC7" s="34">
        <f t="shared" si="1"/>
        <v>0</v>
      </c>
      <c r="AD7" s="34">
        <f t="shared" si="1"/>
        <v>0</v>
      </c>
      <c r="AE7" s="57">
        <f t="shared" ref="AE7:AE16" si="26">IF(NOT(AD7=0),AC7/AD7,0)</f>
        <v>0</v>
      </c>
      <c r="AF7" s="57"/>
      <c r="AG7" s="261">
        <v>2</v>
      </c>
      <c r="AH7" s="261"/>
      <c r="AI7" s="261"/>
      <c r="AJ7" s="261"/>
      <c r="AK7" s="261"/>
      <c r="AL7" s="261"/>
      <c r="AM7" s="261"/>
      <c r="AN7" s="261"/>
      <c r="AO7" s="261"/>
      <c r="AP7" s="261"/>
      <c r="AQ7" s="261"/>
      <c r="AR7" s="261"/>
      <c r="AS7" s="261"/>
      <c r="AT7" s="261"/>
      <c r="AU7" s="52" t="str">
        <f>CONCATENATE(mannschaften!E7)</f>
        <v>Union Lambrechten PWV</v>
      </c>
      <c r="AV7" s="819">
        <f t="shared" si="2"/>
        <v>0</v>
      </c>
      <c r="AW7" s="820">
        <f t="shared" si="3"/>
        <v>0</v>
      </c>
      <c r="AY7" s="717">
        <f t="shared" ref="AY7:AY17" si="27">SUM(BC7,BF7,BI7,BL7,BO7,BR7,BU7,BX7,CA7,CD7,CG7,CJ7,CM7,CP7,CS7,CV7,CY7,DB7)</f>
        <v>0</v>
      </c>
      <c r="AZ7" s="717">
        <f t="shared" ref="AZ7:BA15" si="28">SUM(BD7,BG7,BJ7,BM7,BP7,BS7,BV7,BY7,CB7,CE7,CH7,CK7,CN7,CQ7,CT7,CW7,CZ7,DC7)</f>
        <v>0</v>
      </c>
      <c r="BA7" s="717">
        <f t="shared" si="28"/>
        <v>0</v>
      </c>
      <c r="BC7" s="648">
        <f t="shared" ref="BC7:BC16" si="29">IF($D22=3,1,0)</f>
        <v>0</v>
      </c>
      <c r="BD7" s="649">
        <f t="shared" ref="BD7:BD16" si="30">IF($D22=1,1,0)</f>
        <v>0</v>
      </c>
      <c r="BE7" s="650">
        <f t="shared" ref="BE7:BE16" si="31">IF($E22=3,1,0)</f>
        <v>0</v>
      </c>
      <c r="BF7" s="648">
        <f t="shared" ref="BF7:BF16" si="32">IF($F22=3,1,0)</f>
        <v>0</v>
      </c>
      <c r="BG7" s="649">
        <f t="shared" ref="BG7:BG16" si="33">IF($F22=1,1,0)</f>
        <v>0</v>
      </c>
      <c r="BH7" s="650">
        <f t="shared" ref="BH7:BH16" si="34">IF($G22=3,1,0)</f>
        <v>0</v>
      </c>
      <c r="BI7" s="648">
        <f t="shared" ref="BI7:BI16" si="35">IF($H22=3,1,0)</f>
        <v>0</v>
      </c>
      <c r="BJ7" s="649">
        <f t="shared" ref="BJ7:BJ16" si="36">IF($H22=1,1,0)</f>
        <v>0</v>
      </c>
      <c r="BK7" s="650">
        <f t="shared" ref="BK7:BK16" si="37">IF($I22=3,1,0)</f>
        <v>0</v>
      </c>
      <c r="BL7" s="649">
        <f t="shared" ref="BL7:BL16" si="38">IF($J22=3,1,0)</f>
        <v>0</v>
      </c>
      <c r="BM7" s="649">
        <f t="shared" ref="BM7:BM16" si="39">IF($J22=1,1,0)</f>
        <v>0</v>
      </c>
      <c r="BN7" s="649">
        <f t="shared" ref="BN7:BN16" si="40">IF($K22=3,1,0)</f>
        <v>0</v>
      </c>
      <c r="BO7" s="648">
        <f t="shared" ref="BO7:BO16" si="41">IF($L22=3,1,0)</f>
        <v>0</v>
      </c>
      <c r="BP7" s="649">
        <f t="shared" ref="BP7:BP16" si="42">IF($L22=1,1,0)</f>
        <v>0</v>
      </c>
      <c r="BQ7" s="650">
        <f t="shared" ref="BQ7:BQ16" si="43">IF($M22=3,1,0)</f>
        <v>0</v>
      </c>
      <c r="BR7" s="649">
        <f t="shared" ref="BR7:BR16" si="44">IF($N22=3,1,0)</f>
        <v>0</v>
      </c>
      <c r="BS7" s="649">
        <f t="shared" ref="BS7:BS16" si="45">IF($N22=1,1,0)</f>
        <v>0</v>
      </c>
      <c r="BT7" s="649">
        <f t="shared" ref="BT7:BT16" si="46">IF($O22=3,1,0)</f>
        <v>0</v>
      </c>
      <c r="BU7" s="648">
        <f t="shared" ref="BU7:BU16" si="47">IF($P22=3,1,0)</f>
        <v>0</v>
      </c>
      <c r="BV7" s="649">
        <f t="shared" ref="BV7:BV16" si="48">IF($P22=1,1,0)</f>
        <v>0</v>
      </c>
      <c r="BW7" s="650">
        <f t="shared" ref="BW7:BW16" si="49">IF($Q22=3,1,0)</f>
        <v>0</v>
      </c>
      <c r="BX7" s="648">
        <f t="shared" ref="BX7:BX16" si="50">IF($R22=3,1,0)</f>
        <v>0</v>
      </c>
      <c r="BY7" s="649">
        <f t="shared" ref="BY7:BY16" si="51">IF($R22=1,1,0)</f>
        <v>0</v>
      </c>
      <c r="BZ7" s="650">
        <f t="shared" ref="BZ7:BZ16" si="52">IF($S22=3,1,0)</f>
        <v>0</v>
      </c>
      <c r="CA7" s="648">
        <f t="shared" ref="CA7:CA16" si="53">IF($T22=3,1,0)</f>
        <v>0</v>
      </c>
      <c r="CB7" s="649">
        <f t="shared" ref="CB7:CB16" si="54">IF($T22=1,1,0)</f>
        <v>0</v>
      </c>
      <c r="CC7" s="650">
        <f t="shared" ref="CC7:CC16" si="55">IF($U22=3,1,0)</f>
        <v>0</v>
      </c>
      <c r="CD7" s="648">
        <f t="shared" ref="CD7:CD16" si="56">IF($V22=3,1,0)</f>
        <v>0</v>
      </c>
      <c r="CE7" s="649">
        <f t="shared" ref="CE7:CE16" si="57">IF($V22=1,1,0)</f>
        <v>0</v>
      </c>
      <c r="CF7" s="650">
        <f t="shared" ref="CF7:CF16" si="58">IF($W22=3,1,0)</f>
        <v>0</v>
      </c>
      <c r="CG7" s="721">
        <f t="shared" ref="CG7:CG15" si="59">IF($X22=3,1,0)</f>
        <v>0</v>
      </c>
      <c r="CH7" s="722">
        <f t="shared" ref="CH7:CH15" si="60">IF($X22=1,1,0)</f>
        <v>0</v>
      </c>
      <c r="CI7" s="723">
        <f t="shared" ref="CI7:CI15" si="61">IF($Y22=3,1,0)</f>
        <v>0</v>
      </c>
      <c r="CJ7" s="724">
        <f t="shared" si="4"/>
        <v>0</v>
      </c>
      <c r="CK7" s="537">
        <f t="shared" si="5"/>
        <v>0</v>
      </c>
      <c r="CL7" s="725">
        <f t="shared" si="6"/>
        <v>0</v>
      </c>
      <c r="CM7" s="724">
        <f t="shared" si="7"/>
        <v>0</v>
      </c>
      <c r="CN7" s="537">
        <f t="shared" si="8"/>
        <v>0</v>
      </c>
      <c r="CO7" s="725">
        <f t="shared" si="9"/>
        <v>0</v>
      </c>
      <c r="CP7" s="724">
        <f t="shared" si="10"/>
        <v>0</v>
      </c>
      <c r="CQ7" s="537">
        <f t="shared" si="11"/>
        <v>0</v>
      </c>
      <c r="CR7" s="725">
        <f t="shared" si="12"/>
        <v>0</v>
      </c>
      <c r="CS7" s="724">
        <f t="shared" si="13"/>
        <v>0</v>
      </c>
      <c r="CT7" s="537">
        <f t="shared" si="14"/>
        <v>0</v>
      </c>
      <c r="CU7" s="725">
        <f t="shared" si="15"/>
        <v>0</v>
      </c>
      <c r="CV7" s="724">
        <f t="shared" si="16"/>
        <v>0</v>
      </c>
      <c r="CW7" s="537">
        <f t="shared" si="17"/>
        <v>0</v>
      </c>
      <c r="CX7" s="725">
        <f t="shared" si="18"/>
        <v>0</v>
      </c>
      <c r="CY7" s="724">
        <f t="shared" si="19"/>
        <v>0</v>
      </c>
      <c r="CZ7" s="537">
        <f t="shared" si="20"/>
        <v>0</v>
      </c>
      <c r="DA7" s="725">
        <f t="shared" si="21"/>
        <v>0</v>
      </c>
      <c r="DB7" s="724">
        <f t="shared" si="22"/>
        <v>0</v>
      </c>
      <c r="DC7" s="537">
        <f t="shared" si="23"/>
        <v>0</v>
      </c>
      <c r="DD7" s="725">
        <f t="shared" si="24"/>
        <v>0</v>
      </c>
      <c r="DE7" s="119"/>
    </row>
    <row r="8" spans="1:109" ht="28.5" customHeight="1" x14ac:dyDescent="0.4">
      <c r="A8" s="58"/>
      <c r="B8" s="28"/>
      <c r="C8" s="169">
        <v>3</v>
      </c>
      <c r="D8" s="764"/>
      <c r="E8" s="538"/>
      <c r="F8" s="764"/>
      <c r="G8" s="765"/>
      <c r="H8" s="538"/>
      <c r="I8" s="538"/>
      <c r="J8" s="766">
        <f>SUM(K7)</f>
        <v>0</v>
      </c>
      <c r="K8" s="767">
        <f>SUM(J7)</f>
        <v>0</v>
      </c>
      <c r="L8" s="538"/>
      <c r="M8" s="538"/>
      <c r="N8" s="764"/>
      <c r="O8" s="765"/>
      <c r="P8" s="538"/>
      <c r="Q8" s="538"/>
      <c r="R8" s="764"/>
      <c r="S8" s="765"/>
      <c r="T8" s="760"/>
      <c r="U8" s="760"/>
      <c r="V8" s="766">
        <f>SUM(W6)</f>
        <v>0</v>
      </c>
      <c r="W8" s="767">
        <f>SUM(V6)</f>
        <v>0</v>
      </c>
      <c r="X8" s="538"/>
      <c r="Y8" s="765"/>
      <c r="Z8" s="28"/>
      <c r="AA8" s="172">
        <f>SUM(D23,F23,H23,J23,L23,N23,P23,R23,T23,V23,X23)</f>
        <v>0</v>
      </c>
      <c r="AB8" s="173">
        <f t="shared" si="0"/>
        <v>0</v>
      </c>
      <c r="AC8" s="34">
        <f t="shared" si="1"/>
        <v>0</v>
      </c>
      <c r="AD8" s="34">
        <f t="shared" si="1"/>
        <v>0</v>
      </c>
      <c r="AE8" s="57">
        <f t="shared" si="26"/>
        <v>0</v>
      </c>
      <c r="AF8" s="57"/>
      <c r="AG8" s="261">
        <v>3</v>
      </c>
      <c r="AH8" s="261"/>
      <c r="AI8" s="261"/>
      <c r="AJ8" s="261"/>
      <c r="AK8" s="261"/>
      <c r="AL8" s="261"/>
      <c r="AM8" s="261"/>
      <c r="AN8" s="261"/>
      <c r="AO8" s="261"/>
      <c r="AP8" s="261"/>
      <c r="AQ8" s="261"/>
      <c r="AR8" s="261"/>
      <c r="AS8" s="261"/>
      <c r="AT8" s="261"/>
      <c r="AU8" s="52" t="str">
        <f>CONCATENATE(mannschaften!E8)</f>
        <v>Union PWV Diersbach 1</v>
      </c>
      <c r="AV8" s="819">
        <f t="shared" si="2"/>
        <v>0</v>
      </c>
      <c r="AW8" s="820">
        <f t="shared" si="3"/>
        <v>0</v>
      </c>
      <c r="AY8" s="717">
        <f t="shared" si="27"/>
        <v>0</v>
      </c>
      <c r="AZ8" s="717">
        <f t="shared" si="28"/>
        <v>0</v>
      </c>
      <c r="BA8" s="717">
        <f t="shared" si="28"/>
        <v>0</v>
      </c>
      <c r="BC8" s="648">
        <f t="shared" si="29"/>
        <v>0</v>
      </c>
      <c r="BD8" s="649">
        <f t="shared" si="30"/>
        <v>0</v>
      </c>
      <c r="BE8" s="650">
        <f t="shared" si="31"/>
        <v>0</v>
      </c>
      <c r="BF8" s="648">
        <f t="shared" si="32"/>
        <v>0</v>
      </c>
      <c r="BG8" s="649">
        <f t="shared" si="33"/>
        <v>0</v>
      </c>
      <c r="BH8" s="650">
        <f t="shared" si="34"/>
        <v>0</v>
      </c>
      <c r="BI8" s="648">
        <f t="shared" si="35"/>
        <v>0</v>
      </c>
      <c r="BJ8" s="649">
        <f t="shared" si="36"/>
        <v>0</v>
      </c>
      <c r="BK8" s="650">
        <f t="shared" si="37"/>
        <v>0</v>
      </c>
      <c r="BL8" s="649">
        <f t="shared" si="38"/>
        <v>0</v>
      </c>
      <c r="BM8" s="649">
        <f t="shared" si="39"/>
        <v>0</v>
      </c>
      <c r="BN8" s="649">
        <f t="shared" si="40"/>
        <v>0</v>
      </c>
      <c r="BO8" s="648">
        <f t="shared" si="41"/>
        <v>0</v>
      </c>
      <c r="BP8" s="649">
        <f t="shared" si="42"/>
        <v>0</v>
      </c>
      <c r="BQ8" s="650">
        <f t="shared" si="43"/>
        <v>0</v>
      </c>
      <c r="BR8" s="649">
        <f t="shared" si="44"/>
        <v>0</v>
      </c>
      <c r="BS8" s="649">
        <f t="shared" si="45"/>
        <v>0</v>
      </c>
      <c r="BT8" s="649">
        <f t="shared" si="46"/>
        <v>0</v>
      </c>
      <c r="BU8" s="648">
        <f t="shared" si="47"/>
        <v>0</v>
      </c>
      <c r="BV8" s="649">
        <f t="shared" si="48"/>
        <v>0</v>
      </c>
      <c r="BW8" s="650">
        <f t="shared" si="49"/>
        <v>0</v>
      </c>
      <c r="BX8" s="648">
        <f t="shared" si="50"/>
        <v>0</v>
      </c>
      <c r="BY8" s="649">
        <f t="shared" si="51"/>
        <v>0</v>
      </c>
      <c r="BZ8" s="650">
        <f t="shared" si="52"/>
        <v>0</v>
      </c>
      <c r="CA8" s="648">
        <f t="shared" si="53"/>
        <v>0</v>
      </c>
      <c r="CB8" s="649">
        <f t="shared" si="54"/>
        <v>0</v>
      </c>
      <c r="CC8" s="650">
        <f t="shared" si="55"/>
        <v>0</v>
      </c>
      <c r="CD8" s="648">
        <f t="shared" si="56"/>
        <v>0</v>
      </c>
      <c r="CE8" s="649">
        <f t="shared" si="57"/>
        <v>0</v>
      </c>
      <c r="CF8" s="650">
        <f t="shared" si="58"/>
        <v>0</v>
      </c>
      <c r="CG8" s="721">
        <f t="shared" si="59"/>
        <v>0</v>
      </c>
      <c r="CH8" s="722">
        <f t="shared" si="60"/>
        <v>0</v>
      </c>
      <c r="CI8" s="723">
        <f t="shared" si="61"/>
        <v>0</v>
      </c>
      <c r="CJ8" s="724">
        <f t="shared" si="4"/>
        <v>0</v>
      </c>
      <c r="CK8" s="537">
        <f t="shared" si="5"/>
        <v>0</v>
      </c>
      <c r="CL8" s="725">
        <f t="shared" si="6"/>
        <v>0</v>
      </c>
      <c r="CM8" s="724">
        <f t="shared" si="7"/>
        <v>0</v>
      </c>
      <c r="CN8" s="537">
        <f t="shared" si="8"/>
        <v>0</v>
      </c>
      <c r="CO8" s="725">
        <f t="shared" si="9"/>
        <v>0</v>
      </c>
      <c r="CP8" s="724">
        <f t="shared" si="10"/>
        <v>0</v>
      </c>
      <c r="CQ8" s="537">
        <f t="shared" si="11"/>
        <v>0</v>
      </c>
      <c r="CR8" s="725">
        <f t="shared" si="12"/>
        <v>0</v>
      </c>
      <c r="CS8" s="724">
        <f t="shared" si="13"/>
        <v>0</v>
      </c>
      <c r="CT8" s="537">
        <f t="shared" si="14"/>
        <v>0</v>
      </c>
      <c r="CU8" s="725">
        <f t="shared" si="15"/>
        <v>0</v>
      </c>
      <c r="CV8" s="724">
        <f t="shared" si="16"/>
        <v>0</v>
      </c>
      <c r="CW8" s="537">
        <f t="shared" si="17"/>
        <v>0</v>
      </c>
      <c r="CX8" s="725">
        <f t="shared" si="18"/>
        <v>0</v>
      </c>
      <c r="CY8" s="724">
        <f t="shared" si="19"/>
        <v>0</v>
      </c>
      <c r="CZ8" s="537">
        <f t="shared" si="20"/>
        <v>0</v>
      </c>
      <c r="DA8" s="725">
        <f t="shared" si="21"/>
        <v>0</v>
      </c>
      <c r="DB8" s="724">
        <f t="shared" si="22"/>
        <v>0</v>
      </c>
      <c r="DC8" s="537">
        <f t="shared" si="23"/>
        <v>0</v>
      </c>
      <c r="DD8" s="725">
        <f t="shared" si="24"/>
        <v>0</v>
      </c>
      <c r="DE8" s="119"/>
    </row>
    <row r="9" spans="1:109" ht="28.5" customHeight="1" x14ac:dyDescent="0.4">
      <c r="A9" s="58"/>
      <c r="B9" s="28"/>
      <c r="C9" s="169">
        <v>4</v>
      </c>
      <c r="D9" s="764"/>
      <c r="E9" s="538"/>
      <c r="F9" s="764"/>
      <c r="G9" s="765"/>
      <c r="H9" s="761">
        <f>SUM(I8)</f>
        <v>0</v>
      </c>
      <c r="I9" s="761">
        <f>SUM(H8)</f>
        <v>0</v>
      </c>
      <c r="J9" s="766">
        <f>SUM(K6)</f>
        <v>0</v>
      </c>
      <c r="K9" s="767">
        <f>SUM(J6)</f>
        <v>0</v>
      </c>
      <c r="L9" s="538"/>
      <c r="M9" s="538"/>
      <c r="N9" s="764"/>
      <c r="O9" s="765"/>
      <c r="P9" s="538"/>
      <c r="Q9" s="538"/>
      <c r="R9" s="768"/>
      <c r="S9" s="769"/>
      <c r="T9" s="761">
        <f>SUM(U7)</f>
        <v>0</v>
      </c>
      <c r="U9" s="761">
        <f>SUM(T7)</f>
        <v>0</v>
      </c>
      <c r="V9" s="764"/>
      <c r="W9" s="765"/>
      <c r="X9" s="538"/>
      <c r="Y9" s="765"/>
      <c r="Z9" s="28"/>
      <c r="AA9" s="172">
        <f t="shared" si="25"/>
        <v>0</v>
      </c>
      <c r="AB9" s="173">
        <f t="shared" si="0"/>
        <v>0</v>
      </c>
      <c r="AC9" s="34">
        <f t="shared" si="1"/>
        <v>0</v>
      </c>
      <c r="AD9" s="34">
        <f t="shared" si="1"/>
        <v>0</v>
      </c>
      <c r="AE9" s="57">
        <f t="shared" si="26"/>
        <v>0</v>
      </c>
      <c r="AF9" s="57"/>
      <c r="AG9" s="261">
        <v>4</v>
      </c>
      <c r="AH9" s="261"/>
      <c r="AI9" s="261"/>
      <c r="AJ9" s="261"/>
      <c r="AK9" s="261"/>
      <c r="AL9" s="261"/>
      <c r="AM9" s="261"/>
      <c r="AN9" s="261"/>
      <c r="AO9" s="261"/>
      <c r="AP9" s="261"/>
      <c r="AQ9" s="261"/>
      <c r="AR9" s="261"/>
      <c r="AS9" s="261"/>
      <c r="AT9" s="261"/>
      <c r="AU9" s="52" t="str">
        <f>CONCATENATE(mannschaften!E9)</f>
        <v>ASVö TSV PW St.Marienkirchen</v>
      </c>
      <c r="AV9" s="819">
        <f t="shared" si="2"/>
        <v>0</v>
      </c>
      <c r="AW9" s="820">
        <f t="shared" si="3"/>
        <v>0</v>
      </c>
      <c r="AY9" s="717">
        <f t="shared" si="27"/>
        <v>0</v>
      </c>
      <c r="AZ9" s="717">
        <f t="shared" si="28"/>
        <v>0</v>
      </c>
      <c r="BA9" s="717">
        <f t="shared" si="28"/>
        <v>0</v>
      </c>
      <c r="BC9" s="648">
        <f t="shared" si="29"/>
        <v>0</v>
      </c>
      <c r="BD9" s="649">
        <f t="shared" si="30"/>
        <v>0</v>
      </c>
      <c r="BE9" s="650">
        <f t="shared" si="31"/>
        <v>0</v>
      </c>
      <c r="BF9" s="648">
        <f t="shared" si="32"/>
        <v>0</v>
      </c>
      <c r="BG9" s="649">
        <f t="shared" si="33"/>
        <v>0</v>
      </c>
      <c r="BH9" s="650">
        <f t="shared" si="34"/>
        <v>0</v>
      </c>
      <c r="BI9" s="648">
        <f t="shared" si="35"/>
        <v>0</v>
      </c>
      <c r="BJ9" s="649">
        <f t="shared" si="36"/>
        <v>0</v>
      </c>
      <c r="BK9" s="650">
        <f t="shared" si="37"/>
        <v>0</v>
      </c>
      <c r="BL9" s="649">
        <f t="shared" si="38"/>
        <v>0</v>
      </c>
      <c r="BM9" s="649">
        <f t="shared" si="39"/>
        <v>0</v>
      </c>
      <c r="BN9" s="649">
        <f t="shared" si="40"/>
        <v>0</v>
      </c>
      <c r="BO9" s="648">
        <f t="shared" si="41"/>
        <v>0</v>
      </c>
      <c r="BP9" s="649">
        <f t="shared" si="42"/>
        <v>0</v>
      </c>
      <c r="BQ9" s="650">
        <f t="shared" si="43"/>
        <v>0</v>
      </c>
      <c r="BR9" s="649">
        <f t="shared" si="44"/>
        <v>0</v>
      </c>
      <c r="BS9" s="649">
        <f t="shared" si="45"/>
        <v>0</v>
      </c>
      <c r="BT9" s="649">
        <f t="shared" si="46"/>
        <v>0</v>
      </c>
      <c r="BU9" s="648">
        <f t="shared" si="47"/>
        <v>0</v>
      </c>
      <c r="BV9" s="649">
        <f t="shared" si="48"/>
        <v>0</v>
      </c>
      <c r="BW9" s="650">
        <f t="shared" si="49"/>
        <v>0</v>
      </c>
      <c r="BX9" s="648">
        <f t="shared" si="50"/>
        <v>0</v>
      </c>
      <c r="BY9" s="649">
        <f t="shared" si="51"/>
        <v>0</v>
      </c>
      <c r="BZ9" s="650">
        <f t="shared" si="52"/>
        <v>0</v>
      </c>
      <c r="CA9" s="648">
        <f t="shared" si="53"/>
        <v>0</v>
      </c>
      <c r="CB9" s="649">
        <f t="shared" si="54"/>
        <v>0</v>
      </c>
      <c r="CC9" s="650">
        <f t="shared" si="55"/>
        <v>0</v>
      </c>
      <c r="CD9" s="648">
        <f t="shared" si="56"/>
        <v>0</v>
      </c>
      <c r="CE9" s="649">
        <f t="shared" si="57"/>
        <v>0</v>
      </c>
      <c r="CF9" s="650">
        <f t="shared" si="58"/>
        <v>0</v>
      </c>
      <c r="CG9" s="721">
        <f t="shared" si="59"/>
        <v>0</v>
      </c>
      <c r="CH9" s="722">
        <f t="shared" si="60"/>
        <v>0</v>
      </c>
      <c r="CI9" s="723">
        <f t="shared" si="61"/>
        <v>0</v>
      </c>
      <c r="CJ9" s="724">
        <f t="shared" si="4"/>
        <v>0</v>
      </c>
      <c r="CK9" s="537">
        <f t="shared" si="5"/>
        <v>0</v>
      </c>
      <c r="CL9" s="725">
        <f t="shared" si="6"/>
        <v>0</v>
      </c>
      <c r="CM9" s="724">
        <f t="shared" si="7"/>
        <v>0</v>
      </c>
      <c r="CN9" s="537">
        <f t="shared" si="8"/>
        <v>0</v>
      </c>
      <c r="CO9" s="725">
        <f t="shared" si="9"/>
        <v>0</v>
      </c>
      <c r="CP9" s="724">
        <f t="shared" si="10"/>
        <v>0</v>
      </c>
      <c r="CQ9" s="537">
        <f t="shared" si="11"/>
        <v>0</v>
      </c>
      <c r="CR9" s="725">
        <f t="shared" si="12"/>
        <v>0</v>
      </c>
      <c r="CS9" s="724">
        <f t="shared" si="13"/>
        <v>0</v>
      </c>
      <c r="CT9" s="537">
        <f t="shared" si="14"/>
        <v>0</v>
      </c>
      <c r="CU9" s="725">
        <f t="shared" si="15"/>
        <v>0</v>
      </c>
      <c r="CV9" s="724">
        <f t="shared" si="16"/>
        <v>0</v>
      </c>
      <c r="CW9" s="537">
        <f t="shared" si="17"/>
        <v>0</v>
      </c>
      <c r="CX9" s="725">
        <f t="shared" si="18"/>
        <v>0</v>
      </c>
      <c r="CY9" s="724">
        <f t="shared" si="19"/>
        <v>0</v>
      </c>
      <c r="CZ9" s="537">
        <f t="shared" si="20"/>
        <v>0</v>
      </c>
      <c r="DA9" s="725">
        <f t="shared" si="21"/>
        <v>0</v>
      </c>
      <c r="DB9" s="724">
        <f t="shared" si="22"/>
        <v>0</v>
      </c>
      <c r="DC9" s="537">
        <f t="shared" si="23"/>
        <v>0</v>
      </c>
      <c r="DD9" s="725">
        <f t="shared" si="24"/>
        <v>0</v>
      </c>
      <c r="DE9" s="119"/>
    </row>
    <row r="10" spans="1:109" ht="28.5" customHeight="1" x14ac:dyDescent="0.4">
      <c r="A10" s="58"/>
      <c r="B10" s="28"/>
      <c r="C10" s="169">
        <v>5</v>
      </c>
      <c r="D10" s="764"/>
      <c r="E10" s="538"/>
      <c r="F10" s="766">
        <f>SUM(G9)</f>
        <v>0</v>
      </c>
      <c r="G10" s="767">
        <f>SUM(F9)</f>
        <v>0</v>
      </c>
      <c r="H10" s="761">
        <f>SUM(I7)</f>
        <v>0</v>
      </c>
      <c r="I10" s="761">
        <f>SUM(H7)</f>
        <v>0</v>
      </c>
      <c r="J10" s="764"/>
      <c r="K10" s="765"/>
      <c r="L10" s="538"/>
      <c r="M10" s="538"/>
      <c r="N10" s="764"/>
      <c r="O10" s="765"/>
      <c r="P10" s="760"/>
      <c r="Q10" s="760"/>
      <c r="R10" s="766">
        <f>SUM(S8)</f>
        <v>0</v>
      </c>
      <c r="S10" s="767">
        <f>SUM(R8)</f>
        <v>0</v>
      </c>
      <c r="T10" s="761">
        <f>SUM(U6)</f>
        <v>0</v>
      </c>
      <c r="U10" s="761">
        <f>SUM(T6)</f>
        <v>0</v>
      </c>
      <c r="V10" s="764"/>
      <c r="W10" s="765"/>
      <c r="X10" s="538"/>
      <c r="Y10" s="765"/>
      <c r="Z10" s="28"/>
      <c r="AA10" s="172">
        <f>SUM(D25,F25,H25,J25,L25,N25,P25,R25,T25,V25,X25)</f>
        <v>0</v>
      </c>
      <c r="AB10" s="173">
        <f t="shared" si="0"/>
        <v>0</v>
      </c>
      <c r="AC10" s="34">
        <f t="shared" si="1"/>
        <v>0</v>
      </c>
      <c r="AD10" s="34">
        <f t="shared" si="1"/>
        <v>0</v>
      </c>
      <c r="AE10" s="57">
        <f t="shared" si="26"/>
        <v>0</v>
      </c>
      <c r="AF10" s="57"/>
      <c r="AG10" s="261">
        <v>5</v>
      </c>
      <c r="AH10" s="261"/>
      <c r="AI10" s="261"/>
      <c r="AJ10" s="261"/>
      <c r="AK10" s="261"/>
      <c r="AL10" s="261"/>
      <c r="AM10" s="261"/>
      <c r="AN10" s="261"/>
      <c r="AO10" s="261"/>
      <c r="AP10" s="261"/>
      <c r="AQ10" s="261"/>
      <c r="AR10" s="261"/>
      <c r="AS10" s="261"/>
      <c r="AT10" s="261"/>
      <c r="AU10" s="52" t="str">
        <f>CONCATENATE(mannschaften!E10)</f>
        <v>ASVÖ PV Taufkirchen 1</v>
      </c>
      <c r="AV10" s="819">
        <f t="shared" si="2"/>
        <v>0</v>
      </c>
      <c r="AW10" s="820">
        <f t="shared" si="3"/>
        <v>0</v>
      </c>
      <c r="AY10" s="717">
        <f t="shared" si="27"/>
        <v>0</v>
      </c>
      <c r="AZ10" s="717">
        <f t="shared" si="28"/>
        <v>0</v>
      </c>
      <c r="BA10" s="717">
        <f t="shared" si="28"/>
        <v>0</v>
      </c>
      <c r="BC10" s="648">
        <f t="shared" si="29"/>
        <v>0</v>
      </c>
      <c r="BD10" s="649">
        <f t="shared" si="30"/>
        <v>0</v>
      </c>
      <c r="BE10" s="650">
        <f t="shared" si="31"/>
        <v>0</v>
      </c>
      <c r="BF10" s="648">
        <f t="shared" si="32"/>
        <v>0</v>
      </c>
      <c r="BG10" s="649">
        <f t="shared" si="33"/>
        <v>0</v>
      </c>
      <c r="BH10" s="650">
        <f t="shared" si="34"/>
        <v>0</v>
      </c>
      <c r="BI10" s="648">
        <f t="shared" si="35"/>
        <v>0</v>
      </c>
      <c r="BJ10" s="649">
        <f t="shared" si="36"/>
        <v>0</v>
      </c>
      <c r="BK10" s="650">
        <f t="shared" si="37"/>
        <v>0</v>
      </c>
      <c r="BL10" s="649">
        <f t="shared" si="38"/>
        <v>0</v>
      </c>
      <c r="BM10" s="649">
        <f t="shared" si="39"/>
        <v>0</v>
      </c>
      <c r="BN10" s="649">
        <f t="shared" si="40"/>
        <v>0</v>
      </c>
      <c r="BO10" s="648">
        <f t="shared" si="41"/>
        <v>0</v>
      </c>
      <c r="BP10" s="649">
        <f t="shared" si="42"/>
        <v>0</v>
      </c>
      <c r="BQ10" s="650">
        <f t="shared" si="43"/>
        <v>0</v>
      </c>
      <c r="BR10" s="649">
        <f t="shared" si="44"/>
        <v>0</v>
      </c>
      <c r="BS10" s="649">
        <f t="shared" si="45"/>
        <v>0</v>
      </c>
      <c r="BT10" s="649">
        <f t="shared" si="46"/>
        <v>0</v>
      </c>
      <c r="BU10" s="648">
        <f t="shared" si="47"/>
        <v>0</v>
      </c>
      <c r="BV10" s="649">
        <f t="shared" si="48"/>
        <v>0</v>
      </c>
      <c r="BW10" s="650">
        <f t="shared" si="49"/>
        <v>0</v>
      </c>
      <c r="BX10" s="648">
        <f t="shared" si="50"/>
        <v>0</v>
      </c>
      <c r="BY10" s="649">
        <f t="shared" si="51"/>
        <v>0</v>
      </c>
      <c r="BZ10" s="650">
        <f t="shared" si="52"/>
        <v>0</v>
      </c>
      <c r="CA10" s="648">
        <f t="shared" si="53"/>
        <v>0</v>
      </c>
      <c r="CB10" s="649">
        <f t="shared" si="54"/>
        <v>0</v>
      </c>
      <c r="CC10" s="650">
        <f t="shared" si="55"/>
        <v>0</v>
      </c>
      <c r="CD10" s="648">
        <f t="shared" si="56"/>
        <v>0</v>
      </c>
      <c r="CE10" s="649">
        <f t="shared" si="57"/>
        <v>0</v>
      </c>
      <c r="CF10" s="650">
        <f t="shared" si="58"/>
        <v>0</v>
      </c>
      <c r="CG10" s="721">
        <f t="shared" si="59"/>
        <v>0</v>
      </c>
      <c r="CH10" s="722">
        <f t="shared" si="60"/>
        <v>0</v>
      </c>
      <c r="CI10" s="723">
        <f t="shared" si="61"/>
        <v>0</v>
      </c>
      <c r="CJ10" s="724">
        <f t="shared" si="4"/>
        <v>0</v>
      </c>
      <c r="CK10" s="537">
        <f t="shared" si="5"/>
        <v>0</v>
      </c>
      <c r="CL10" s="725">
        <f t="shared" si="6"/>
        <v>0</v>
      </c>
      <c r="CM10" s="724">
        <f t="shared" si="7"/>
        <v>0</v>
      </c>
      <c r="CN10" s="537">
        <f t="shared" si="8"/>
        <v>0</v>
      </c>
      <c r="CO10" s="725">
        <f t="shared" si="9"/>
        <v>0</v>
      </c>
      <c r="CP10" s="724">
        <f t="shared" si="10"/>
        <v>0</v>
      </c>
      <c r="CQ10" s="537">
        <f t="shared" si="11"/>
        <v>0</v>
      </c>
      <c r="CR10" s="725">
        <f t="shared" si="12"/>
        <v>0</v>
      </c>
      <c r="CS10" s="724">
        <f t="shared" si="13"/>
        <v>0</v>
      </c>
      <c r="CT10" s="537">
        <f t="shared" si="14"/>
        <v>0</v>
      </c>
      <c r="CU10" s="725">
        <f t="shared" si="15"/>
        <v>0</v>
      </c>
      <c r="CV10" s="724">
        <f t="shared" si="16"/>
        <v>0</v>
      </c>
      <c r="CW10" s="537">
        <f t="shared" si="17"/>
        <v>0</v>
      </c>
      <c r="CX10" s="725">
        <f t="shared" si="18"/>
        <v>0</v>
      </c>
      <c r="CY10" s="724">
        <f t="shared" si="19"/>
        <v>0</v>
      </c>
      <c r="CZ10" s="537">
        <f t="shared" si="20"/>
        <v>0</v>
      </c>
      <c r="DA10" s="725">
        <f t="shared" si="21"/>
        <v>0</v>
      </c>
      <c r="DB10" s="724">
        <f t="shared" si="22"/>
        <v>0</v>
      </c>
      <c r="DC10" s="537">
        <f t="shared" si="23"/>
        <v>0</v>
      </c>
      <c r="DD10" s="725">
        <f t="shared" si="24"/>
        <v>0</v>
      </c>
      <c r="DE10" s="119"/>
    </row>
    <row r="11" spans="1:109" ht="28.5" customHeight="1" x14ac:dyDescent="0.4">
      <c r="A11" s="58"/>
      <c r="B11" s="28"/>
      <c r="C11" s="169">
        <v>6</v>
      </c>
      <c r="D11" s="766">
        <f>SUM(E10)</f>
        <v>0</v>
      </c>
      <c r="E11" s="761">
        <f>SUM(D10)</f>
        <v>0</v>
      </c>
      <c r="F11" s="766">
        <f>SUM(G8)</f>
        <v>0</v>
      </c>
      <c r="G11" s="767">
        <f>SUM(F8)</f>
        <v>0</v>
      </c>
      <c r="H11" s="761">
        <f>SUM(I6)</f>
        <v>0</v>
      </c>
      <c r="I11" s="761">
        <f>SUM(H6)</f>
        <v>0</v>
      </c>
      <c r="J11" s="764"/>
      <c r="K11" s="765"/>
      <c r="L11" s="538"/>
      <c r="M11" s="538"/>
      <c r="N11" s="768"/>
      <c r="O11" s="769"/>
      <c r="P11" s="761">
        <f>SUM(Q9)</f>
        <v>0</v>
      </c>
      <c r="Q11" s="761">
        <f>SUM(P9)</f>
        <v>0</v>
      </c>
      <c r="R11" s="766">
        <f>SUM(S7)</f>
        <v>0</v>
      </c>
      <c r="S11" s="767">
        <f>SUM(R7)</f>
        <v>0</v>
      </c>
      <c r="T11" s="538"/>
      <c r="U11" s="538"/>
      <c r="V11" s="764"/>
      <c r="W11" s="765"/>
      <c r="X11" s="538"/>
      <c r="Y11" s="765"/>
      <c r="Z11" s="28"/>
      <c r="AA11" s="172">
        <f t="shared" si="25"/>
        <v>0</v>
      </c>
      <c r="AB11" s="173">
        <f t="shared" si="0"/>
        <v>0</v>
      </c>
      <c r="AC11" s="34">
        <f t="shared" si="1"/>
        <v>0</v>
      </c>
      <c r="AD11" s="34">
        <f t="shared" si="1"/>
        <v>0</v>
      </c>
      <c r="AE11" s="57">
        <f t="shared" si="26"/>
        <v>0</v>
      </c>
      <c r="AF11" s="57"/>
      <c r="AG11" s="261">
        <v>6</v>
      </c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52" t="str">
        <f>CONCATENATE(mannschaften!E11)</f>
        <v>Union PWV Diersbach 2</v>
      </c>
      <c r="AV11" s="819">
        <f t="shared" si="2"/>
        <v>0</v>
      </c>
      <c r="AW11" s="820">
        <f t="shared" si="3"/>
        <v>0</v>
      </c>
      <c r="AY11" s="717">
        <f t="shared" si="27"/>
        <v>0</v>
      </c>
      <c r="AZ11" s="717">
        <f t="shared" si="28"/>
        <v>0</v>
      </c>
      <c r="BA11" s="717">
        <f t="shared" si="28"/>
        <v>0</v>
      </c>
      <c r="BC11" s="648">
        <f t="shared" si="29"/>
        <v>0</v>
      </c>
      <c r="BD11" s="649">
        <f t="shared" si="30"/>
        <v>0</v>
      </c>
      <c r="BE11" s="650">
        <f t="shared" si="31"/>
        <v>0</v>
      </c>
      <c r="BF11" s="648">
        <f t="shared" si="32"/>
        <v>0</v>
      </c>
      <c r="BG11" s="649">
        <f t="shared" si="33"/>
        <v>0</v>
      </c>
      <c r="BH11" s="650">
        <f t="shared" si="34"/>
        <v>0</v>
      </c>
      <c r="BI11" s="648">
        <f t="shared" si="35"/>
        <v>0</v>
      </c>
      <c r="BJ11" s="649">
        <f t="shared" si="36"/>
        <v>0</v>
      </c>
      <c r="BK11" s="650">
        <f t="shared" si="37"/>
        <v>0</v>
      </c>
      <c r="BL11" s="649">
        <f t="shared" si="38"/>
        <v>0</v>
      </c>
      <c r="BM11" s="649">
        <f t="shared" si="39"/>
        <v>0</v>
      </c>
      <c r="BN11" s="649">
        <f t="shared" si="40"/>
        <v>0</v>
      </c>
      <c r="BO11" s="648">
        <f t="shared" si="41"/>
        <v>0</v>
      </c>
      <c r="BP11" s="649">
        <f t="shared" si="42"/>
        <v>0</v>
      </c>
      <c r="BQ11" s="650">
        <f t="shared" si="43"/>
        <v>0</v>
      </c>
      <c r="BR11" s="649">
        <f t="shared" si="44"/>
        <v>0</v>
      </c>
      <c r="BS11" s="649">
        <f t="shared" si="45"/>
        <v>0</v>
      </c>
      <c r="BT11" s="649">
        <f t="shared" si="46"/>
        <v>0</v>
      </c>
      <c r="BU11" s="648">
        <f t="shared" si="47"/>
        <v>0</v>
      </c>
      <c r="BV11" s="649">
        <f t="shared" si="48"/>
        <v>0</v>
      </c>
      <c r="BW11" s="650">
        <f t="shared" si="49"/>
        <v>0</v>
      </c>
      <c r="BX11" s="648">
        <f t="shared" si="50"/>
        <v>0</v>
      </c>
      <c r="BY11" s="649">
        <f t="shared" si="51"/>
        <v>0</v>
      </c>
      <c r="BZ11" s="650">
        <f t="shared" si="52"/>
        <v>0</v>
      </c>
      <c r="CA11" s="648">
        <f t="shared" si="53"/>
        <v>0</v>
      </c>
      <c r="CB11" s="649">
        <f t="shared" si="54"/>
        <v>0</v>
      </c>
      <c r="CC11" s="650">
        <f t="shared" si="55"/>
        <v>0</v>
      </c>
      <c r="CD11" s="648">
        <f t="shared" si="56"/>
        <v>0</v>
      </c>
      <c r="CE11" s="649">
        <f t="shared" si="57"/>
        <v>0</v>
      </c>
      <c r="CF11" s="650">
        <f t="shared" si="58"/>
        <v>0</v>
      </c>
      <c r="CG11" s="721">
        <f t="shared" si="59"/>
        <v>0</v>
      </c>
      <c r="CH11" s="722">
        <f t="shared" si="60"/>
        <v>0</v>
      </c>
      <c r="CI11" s="723">
        <f t="shared" si="61"/>
        <v>0</v>
      </c>
      <c r="CJ11" s="724">
        <f t="shared" si="4"/>
        <v>0</v>
      </c>
      <c r="CK11" s="537">
        <f t="shared" si="5"/>
        <v>0</v>
      </c>
      <c r="CL11" s="725">
        <f t="shared" si="6"/>
        <v>0</v>
      </c>
      <c r="CM11" s="724">
        <f t="shared" si="7"/>
        <v>0</v>
      </c>
      <c r="CN11" s="537">
        <f t="shared" si="8"/>
        <v>0</v>
      </c>
      <c r="CO11" s="725">
        <f t="shared" si="9"/>
        <v>0</v>
      </c>
      <c r="CP11" s="724">
        <f t="shared" si="10"/>
        <v>0</v>
      </c>
      <c r="CQ11" s="537">
        <f t="shared" si="11"/>
        <v>0</v>
      </c>
      <c r="CR11" s="725">
        <f t="shared" si="12"/>
        <v>0</v>
      </c>
      <c r="CS11" s="724">
        <f t="shared" si="13"/>
        <v>0</v>
      </c>
      <c r="CT11" s="537">
        <f t="shared" si="14"/>
        <v>0</v>
      </c>
      <c r="CU11" s="725">
        <f t="shared" si="15"/>
        <v>0</v>
      </c>
      <c r="CV11" s="724">
        <f t="shared" si="16"/>
        <v>0</v>
      </c>
      <c r="CW11" s="537">
        <f t="shared" si="17"/>
        <v>0</v>
      </c>
      <c r="CX11" s="725">
        <f t="shared" si="18"/>
        <v>0</v>
      </c>
      <c r="CY11" s="724">
        <f t="shared" si="19"/>
        <v>0</v>
      </c>
      <c r="CZ11" s="537">
        <f t="shared" si="20"/>
        <v>0</v>
      </c>
      <c r="DA11" s="725">
        <f t="shared" si="21"/>
        <v>0</v>
      </c>
      <c r="DB11" s="724">
        <f t="shared" si="22"/>
        <v>0</v>
      </c>
      <c r="DC11" s="537">
        <f t="shared" si="23"/>
        <v>0</v>
      </c>
      <c r="DD11" s="725">
        <f t="shared" si="24"/>
        <v>0</v>
      </c>
      <c r="DE11" s="119"/>
    </row>
    <row r="12" spans="1:109" ht="28.5" customHeight="1" x14ac:dyDescent="0.4">
      <c r="A12" s="58"/>
      <c r="B12" s="28"/>
      <c r="C12" s="169">
        <v>7</v>
      </c>
      <c r="D12" s="766">
        <f>SUM(E9)</f>
        <v>0</v>
      </c>
      <c r="E12" s="761">
        <f>SUM(D9)</f>
        <v>0</v>
      </c>
      <c r="F12" s="766">
        <f>SUM(G7)</f>
        <v>0</v>
      </c>
      <c r="G12" s="767">
        <f>SUM(F7)</f>
        <v>0</v>
      </c>
      <c r="H12" s="538"/>
      <c r="I12" s="538"/>
      <c r="J12" s="764"/>
      <c r="K12" s="765"/>
      <c r="L12" s="760"/>
      <c r="M12" s="760"/>
      <c r="N12" s="766">
        <f>SUM(O10)</f>
        <v>0</v>
      </c>
      <c r="O12" s="767">
        <f>SUM(N10)</f>
        <v>0</v>
      </c>
      <c r="P12" s="761">
        <f>SUM(Q8)</f>
        <v>0</v>
      </c>
      <c r="Q12" s="761">
        <f>SUM(P8)</f>
        <v>0</v>
      </c>
      <c r="R12" s="766">
        <f>SUM(S6)</f>
        <v>0</v>
      </c>
      <c r="S12" s="767">
        <f>SUM(R6)</f>
        <v>0</v>
      </c>
      <c r="T12" s="538"/>
      <c r="U12" s="538"/>
      <c r="V12" s="764"/>
      <c r="W12" s="765"/>
      <c r="X12" s="761">
        <f>SUM(Y11)</f>
        <v>0</v>
      </c>
      <c r="Y12" s="767">
        <f>SUM(X11)</f>
        <v>0</v>
      </c>
      <c r="Z12" s="28"/>
      <c r="AA12" s="172">
        <f t="shared" si="25"/>
        <v>0</v>
      </c>
      <c r="AB12" s="173">
        <f t="shared" si="0"/>
        <v>0</v>
      </c>
      <c r="AC12" s="34">
        <f t="shared" si="1"/>
        <v>0</v>
      </c>
      <c r="AD12" s="34">
        <f t="shared" si="1"/>
        <v>0</v>
      </c>
      <c r="AE12" s="57">
        <f t="shared" si="26"/>
        <v>0</v>
      </c>
      <c r="AF12" s="57"/>
      <c r="AG12" s="261">
        <v>7</v>
      </c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52" t="str">
        <f>CONCATENATE(mannschaften!E12)</f>
        <v>PV Hub</v>
      </c>
      <c r="AV12" s="819">
        <f t="shared" si="2"/>
        <v>0</v>
      </c>
      <c r="AW12" s="820">
        <f t="shared" si="3"/>
        <v>0</v>
      </c>
      <c r="AY12" s="717">
        <f t="shared" si="27"/>
        <v>0</v>
      </c>
      <c r="AZ12" s="717">
        <f t="shared" si="28"/>
        <v>0</v>
      </c>
      <c r="BA12" s="717">
        <f t="shared" si="28"/>
        <v>0</v>
      </c>
      <c r="BC12" s="648">
        <f t="shared" si="29"/>
        <v>0</v>
      </c>
      <c r="BD12" s="649">
        <f t="shared" si="30"/>
        <v>0</v>
      </c>
      <c r="BE12" s="650">
        <f t="shared" si="31"/>
        <v>0</v>
      </c>
      <c r="BF12" s="648">
        <f t="shared" si="32"/>
        <v>0</v>
      </c>
      <c r="BG12" s="649">
        <f t="shared" si="33"/>
        <v>0</v>
      </c>
      <c r="BH12" s="650">
        <f t="shared" si="34"/>
        <v>0</v>
      </c>
      <c r="BI12" s="648">
        <f t="shared" si="35"/>
        <v>0</v>
      </c>
      <c r="BJ12" s="649">
        <f t="shared" si="36"/>
        <v>0</v>
      </c>
      <c r="BK12" s="650">
        <f t="shared" si="37"/>
        <v>0</v>
      </c>
      <c r="BL12" s="649">
        <f t="shared" si="38"/>
        <v>0</v>
      </c>
      <c r="BM12" s="649">
        <f t="shared" si="39"/>
        <v>0</v>
      </c>
      <c r="BN12" s="649">
        <f t="shared" si="40"/>
        <v>0</v>
      </c>
      <c r="BO12" s="648">
        <f t="shared" si="41"/>
        <v>0</v>
      </c>
      <c r="BP12" s="649">
        <f t="shared" si="42"/>
        <v>0</v>
      </c>
      <c r="BQ12" s="650">
        <f t="shared" si="43"/>
        <v>0</v>
      </c>
      <c r="BR12" s="649">
        <f t="shared" si="44"/>
        <v>0</v>
      </c>
      <c r="BS12" s="649">
        <f t="shared" si="45"/>
        <v>0</v>
      </c>
      <c r="BT12" s="649">
        <f t="shared" si="46"/>
        <v>0</v>
      </c>
      <c r="BU12" s="648">
        <f t="shared" si="47"/>
        <v>0</v>
      </c>
      <c r="BV12" s="649">
        <f t="shared" si="48"/>
        <v>0</v>
      </c>
      <c r="BW12" s="650">
        <f t="shared" si="49"/>
        <v>0</v>
      </c>
      <c r="BX12" s="648">
        <f t="shared" si="50"/>
        <v>0</v>
      </c>
      <c r="BY12" s="649">
        <f t="shared" si="51"/>
        <v>0</v>
      </c>
      <c r="BZ12" s="650">
        <f t="shared" si="52"/>
        <v>0</v>
      </c>
      <c r="CA12" s="648">
        <f t="shared" si="53"/>
        <v>0</v>
      </c>
      <c r="CB12" s="649">
        <f t="shared" si="54"/>
        <v>0</v>
      </c>
      <c r="CC12" s="650">
        <f t="shared" si="55"/>
        <v>0</v>
      </c>
      <c r="CD12" s="648">
        <f t="shared" si="56"/>
        <v>0</v>
      </c>
      <c r="CE12" s="649">
        <f t="shared" si="57"/>
        <v>0</v>
      </c>
      <c r="CF12" s="650">
        <f t="shared" si="58"/>
        <v>0</v>
      </c>
      <c r="CG12" s="721">
        <f t="shared" si="59"/>
        <v>0</v>
      </c>
      <c r="CH12" s="722">
        <f t="shared" si="60"/>
        <v>0</v>
      </c>
      <c r="CI12" s="723">
        <f t="shared" si="61"/>
        <v>0</v>
      </c>
      <c r="CJ12" s="724">
        <f t="shared" si="4"/>
        <v>0</v>
      </c>
      <c r="CK12" s="537">
        <f t="shared" si="5"/>
        <v>0</v>
      </c>
      <c r="CL12" s="725">
        <f t="shared" si="6"/>
        <v>0</v>
      </c>
      <c r="CM12" s="724">
        <f t="shared" si="7"/>
        <v>0</v>
      </c>
      <c r="CN12" s="537">
        <f t="shared" si="8"/>
        <v>0</v>
      </c>
      <c r="CO12" s="725">
        <f t="shared" si="9"/>
        <v>0</v>
      </c>
      <c r="CP12" s="724">
        <f t="shared" si="10"/>
        <v>0</v>
      </c>
      <c r="CQ12" s="537">
        <f t="shared" si="11"/>
        <v>0</v>
      </c>
      <c r="CR12" s="725">
        <f t="shared" si="12"/>
        <v>0</v>
      </c>
      <c r="CS12" s="724">
        <f t="shared" si="13"/>
        <v>0</v>
      </c>
      <c r="CT12" s="537">
        <f t="shared" si="14"/>
        <v>0</v>
      </c>
      <c r="CU12" s="725">
        <f t="shared" si="15"/>
        <v>0</v>
      </c>
      <c r="CV12" s="724">
        <f t="shared" si="16"/>
        <v>0</v>
      </c>
      <c r="CW12" s="537">
        <f t="shared" si="17"/>
        <v>0</v>
      </c>
      <c r="CX12" s="725">
        <f t="shared" si="18"/>
        <v>0</v>
      </c>
      <c r="CY12" s="724">
        <f t="shared" si="19"/>
        <v>0</v>
      </c>
      <c r="CZ12" s="537">
        <f t="shared" si="20"/>
        <v>0</v>
      </c>
      <c r="DA12" s="725">
        <f t="shared" si="21"/>
        <v>0</v>
      </c>
      <c r="DB12" s="724">
        <f t="shared" si="22"/>
        <v>0</v>
      </c>
      <c r="DC12" s="537">
        <f t="shared" si="23"/>
        <v>0</v>
      </c>
      <c r="DD12" s="725">
        <f t="shared" si="24"/>
        <v>0</v>
      </c>
      <c r="DE12" s="119"/>
    </row>
    <row r="13" spans="1:109" ht="28.5" customHeight="1" x14ac:dyDescent="0.4">
      <c r="A13" s="58"/>
      <c r="B13" s="28"/>
      <c r="C13" s="169">
        <v>8</v>
      </c>
      <c r="D13" s="766">
        <f>SUM(E8)</f>
        <v>0</v>
      </c>
      <c r="E13" s="761">
        <f>SUM(D8)</f>
        <v>0</v>
      </c>
      <c r="F13" s="766">
        <f>SUM(G6)</f>
        <v>0</v>
      </c>
      <c r="G13" s="767">
        <f>SUM(F6)</f>
        <v>0</v>
      </c>
      <c r="H13" s="538"/>
      <c r="I13" s="538"/>
      <c r="J13" s="768"/>
      <c r="K13" s="769"/>
      <c r="L13" s="761">
        <f>SUM(M11)</f>
        <v>0</v>
      </c>
      <c r="M13" s="761">
        <f>SUM(L11)</f>
        <v>0</v>
      </c>
      <c r="N13" s="766">
        <f>SUM(O9)</f>
        <v>0</v>
      </c>
      <c r="O13" s="767">
        <f>SUM(N9)</f>
        <v>0</v>
      </c>
      <c r="P13" s="761">
        <f>SUM(Q7)</f>
        <v>0</v>
      </c>
      <c r="Q13" s="761">
        <f>SUM(P7)</f>
        <v>0</v>
      </c>
      <c r="R13" s="764"/>
      <c r="S13" s="765"/>
      <c r="T13" s="538"/>
      <c r="U13" s="538"/>
      <c r="V13" s="766">
        <f>SUM(W12)</f>
        <v>0</v>
      </c>
      <c r="W13" s="767">
        <f>SUM(V12)</f>
        <v>0</v>
      </c>
      <c r="X13" s="761">
        <f>SUM(Y10)</f>
        <v>0</v>
      </c>
      <c r="Y13" s="767">
        <f>SUM(X10)</f>
        <v>0</v>
      </c>
      <c r="Z13" s="28"/>
      <c r="AA13" s="172">
        <f t="shared" si="25"/>
        <v>0</v>
      </c>
      <c r="AB13" s="173">
        <f t="shared" si="0"/>
        <v>0</v>
      </c>
      <c r="AC13" s="34">
        <f t="shared" si="1"/>
        <v>0</v>
      </c>
      <c r="AD13" s="34">
        <f t="shared" si="1"/>
        <v>0</v>
      </c>
      <c r="AE13" s="57">
        <f t="shared" si="26"/>
        <v>0</v>
      </c>
      <c r="AF13" s="57"/>
      <c r="AG13" s="261">
        <v>8</v>
      </c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  <c r="AU13" s="52" t="str">
        <f>CONCATENATE(mannschaften!E13)</f>
        <v>Union PWV Ort/Osternach</v>
      </c>
      <c r="AV13" s="819">
        <f t="shared" si="2"/>
        <v>0</v>
      </c>
      <c r="AW13" s="820">
        <f t="shared" si="3"/>
        <v>0</v>
      </c>
      <c r="AY13" s="717">
        <f t="shared" si="27"/>
        <v>0</v>
      </c>
      <c r="AZ13" s="717">
        <f t="shared" si="28"/>
        <v>0</v>
      </c>
      <c r="BA13" s="717">
        <f t="shared" si="28"/>
        <v>0</v>
      </c>
      <c r="BC13" s="648">
        <f t="shared" si="29"/>
        <v>0</v>
      </c>
      <c r="BD13" s="649">
        <f t="shared" si="30"/>
        <v>0</v>
      </c>
      <c r="BE13" s="650">
        <f t="shared" si="31"/>
        <v>0</v>
      </c>
      <c r="BF13" s="648">
        <f t="shared" si="32"/>
        <v>0</v>
      </c>
      <c r="BG13" s="649">
        <f t="shared" si="33"/>
        <v>0</v>
      </c>
      <c r="BH13" s="650">
        <f t="shared" si="34"/>
        <v>0</v>
      </c>
      <c r="BI13" s="648">
        <f t="shared" si="35"/>
        <v>0</v>
      </c>
      <c r="BJ13" s="649">
        <f t="shared" si="36"/>
        <v>0</v>
      </c>
      <c r="BK13" s="650">
        <f t="shared" si="37"/>
        <v>0</v>
      </c>
      <c r="BL13" s="649">
        <f t="shared" si="38"/>
        <v>0</v>
      </c>
      <c r="BM13" s="649">
        <f t="shared" si="39"/>
        <v>0</v>
      </c>
      <c r="BN13" s="649">
        <f t="shared" si="40"/>
        <v>0</v>
      </c>
      <c r="BO13" s="648">
        <f t="shared" si="41"/>
        <v>0</v>
      </c>
      <c r="BP13" s="649">
        <f t="shared" si="42"/>
        <v>0</v>
      </c>
      <c r="BQ13" s="650">
        <f t="shared" si="43"/>
        <v>0</v>
      </c>
      <c r="BR13" s="649">
        <f t="shared" si="44"/>
        <v>0</v>
      </c>
      <c r="BS13" s="649">
        <f t="shared" si="45"/>
        <v>0</v>
      </c>
      <c r="BT13" s="649">
        <f t="shared" si="46"/>
        <v>0</v>
      </c>
      <c r="BU13" s="648">
        <f t="shared" si="47"/>
        <v>0</v>
      </c>
      <c r="BV13" s="649">
        <f t="shared" si="48"/>
        <v>0</v>
      </c>
      <c r="BW13" s="650">
        <f t="shared" si="49"/>
        <v>0</v>
      </c>
      <c r="BX13" s="648">
        <f t="shared" si="50"/>
        <v>0</v>
      </c>
      <c r="BY13" s="649">
        <f t="shared" si="51"/>
        <v>0</v>
      </c>
      <c r="BZ13" s="650">
        <f t="shared" si="52"/>
        <v>0</v>
      </c>
      <c r="CA13" s="648">
        <f t="shared" si="53"/>
        <v>0</v>
      </c>
      <c r="CB13" s="649">
        <f t="shared" si="54"/>
        <v>0</v>
      </c>
      <c r="CC13" s="650">
        <f t="shared" si="55"/>
        <v>0</v>
      </c>
      <c r="CD13" s="648">
        <f t="shared" si="56"/>
        <v>0</v>
      </c>
      <c r="CE13" s="649">
        <f t="shared" si="57"/>
        <v>0</v>
      </c>
      <c r="CF13" s="650">
        <f t="shared" si="58"/>
        <v>0</v>
      </c>
      <c r="CG13" s="721">
        <f t="shared" si="59"/>
        <v>0</v>
      </c>
      <c r="CH13" s="722">
        <f t="shared" si="60"/>
        <v>0</v>
      </c>
      <c r="CI13" s="723">
        <f t="shared" si="61"/>
        <v>0</v>
      </c>
      <c r="CJ13" s="724">
        <f t="shared" si="4"/>
        <v>0</v>
      </c>
      <c r="CK13" s="537">
        <f t="shared" si="5"/>
        <v>0</v>
      </c>
      <c r="CL13" s="725">
        <f t="shared" si="6"/>
        <v>0</v>
      </c>
      <c r="CM13" s="724">
        <f t="shared" si="7"/>
        <v>0</v>
      </c>
      <c r="CN13" s="537">
        <f t="shared" si="8"/>
        <v>0</v>
      </c>
      <c r="CO13" s="725">
        <f t="shared" si="9"/>
        <v>0</v>
      </c>
      <c r="CP13" s="724">
        <f t="shared" si="10"/>
        <v>0</v>
      </c>
      <c r="CQ13" s="537">
        <f t="shared" si="11"/>
        <v>0</v>
      </c>
      <c r="CR13" s="725">
        <f t="shared" si="12"/>
        <v>0</v>
      </c>
      <c r="CS13" s="724">
        <f t="shared" si="13"/>
        <v>0</v>
      </c>
      <c r="CT13" s="537">
        <f t="shared" si="14"/>
        <v>0</v>
      </c>
      <c r="CU13" s="725">
        <f t="shared" si="15"/>
        <v>0</v>
      </c>
      <c r="CV13" s="724">
        <f t="shared" si="16"/>
        <v>0</v>
      </c>
      <c r="CW13" s="537">
        <f t="shared" si="17"/>
        <v>0</v>
      </c>
      <c r="CX13" s="725">
        <f t="shared" si="18"/>
        <v>0</v>
      </c>
      <c r="CY13" s="724">
        <f t="shared" si="19"/>
        <v>0</v>
      </c>
      <c r="CZ13" s="537">
        <f t="shared" si="20"/>
        <v>0</v>
      </c>
      <c r="DA13" s="725">
        <f t="shared" si="21"/>
        <v>0</v>
      </c>
      <c r="DB13" s="724">
        <f t="shared" si="22"/>
        <v>0</v>
      </c>
      <c r="DC13" s="537">
        <f t="shared" si="23"/>
        <v>0</v>
      </c>
      <c r="DD13" s="725">
        <f t="shared" si="24"/>
        <v>0</v>
      </c>
      <c r="DE13" s="119"/>
    </row>
    <row r="14" spans="1:109" ht="28.5" customHeight="1" x14ac:dyDescent="0.4">
      <c r="A14" s="58"/>
      <c r="B14" s="28"/>
      <c r="C14" s="169">
        <v>9</v>
      </c>
      <c r="D14" s="766">
        <f>SUM(E7)</f>
        <v>0</v>
      </c>
      <c r="E14" s="761">
        <f>SUM(D7)</f>
        <v>0</v>
      </c>
      <c r="F14" s="764"/>
      <c r="G14" s="765"/>
      <c r="H14" s="760"/>
      <c r="I14" s="760"/>
      <c r="J14" s="766">
        <f>SUM(K12)</f>
        <v>0</v>
      </c>
      <c r="K14" s="767">
        <f>SUM(J12)</f>
        <v>0</v>
      </c>
      <c r="L14" s="761">
        <f>SUM(M10)</f>
        <v>0</v>
      </c>
      <c r="M14" s="761">
        <f>SUM(L10)</f>
        <v>0</v>
      </c>
      <c r="N14" s="766">
        <f>SUM(O8)</f>
        <v>0</v>
      </c>
      <c r="O14" s="767">
        <f>SUM(N8)</f>
        <v>0</v>
      </c>
      <c r="P14" s="761">
        <f>SUM(Q6)</f>
        <v>0</v>
      </c>
      <c r="Q14" s="761">
        <f>SUM(P6)</f>
        <v>0</v>
      </c>
      <c r="R14" s="764"/>
      <c r="S14" s="765"/>
      <c r="T14" s="761">
        <f>SUM(U13)</f>
        <v>0</v>
      </c>
      <c r="U14" s="761">
        <f>SUM(T13)</f>
        <v>0</v>
      </c>
      <c r="V14" s="766">
        <f>SUM(W11)</f>
        <v>0</v>
      </c>
      <c r="W14" s="767">
        <f>SUM(V11)</f>
        <v>0</v>
      </c>
      <c r="X14" s="761">
        <f>SUM(Y9)</f>
        <v>0</v>
      </c>
      <c r="Y14" s="767">
        <f>SUM(X9)</f>
        <v>0</v>
      </c>
      <c r="Z14" s="28"/>
      <c r="AA14" s="172">
        <f t="shared" si="25"/>
        <v>0</v>
      </c>
      <c r="AB14" s="173">
        <f t="shared" si="0"/>
        <v>0</v>
      </c>
      <c r="AC14" s="34">
        <f>SUM(D14,F14,H14,J14,L14,N14,P14,R14,T14,V14,X14)</f>
        <v>0</v>
      </c>
      <c r="AD14" s="34">
        <f t="shared" si="1"/>
        <v>0</v>
      </c>
      <c r="AE14" s="57">
        <f t="shared" si="26"/>
        <v>0</v>
      </c>
      <c r="AF14" s="57"/>
      <c r="AG14" s="261">
        <v>9</v>
      </c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52" t="str">
        <f>CONCATENATE(mannschaften!E14)</f>
        <v xml:space="preserve"> </v>
      </c>
      <c r="AV14" s="819">
        <f t="shared" si="2"/>
        <v>0</v>
      </c>
      <c r="AW14" s="820">
        <f t="shared" si="3"/>
        <v>0</v>
      </c>
      <c r="AY14" s="717">
        <f t="shared" si="27"/>
        <v>0</v>
      </c>
      <c r="AZ14" s="717">
        <f t="shared" si="28"/>
        <v>0</v>
      </c>
      <c r="BA14" s="717">
        <f t="shared" si="28"/>
        <v>0</v>
      </c>
      <c r="BC14" s="648">
        <f t="shared" si="29"/>
        <v>0</v>
      </c>
      <c r="BD14" s="649">
        <f t="shared" si="30"/>
        <v>0</v>
      </c>
      <c r="BE14" s="650">
        <f t="shared" si="31"/>
        <v>0</v>
      </c>
      <c r="BF14" s="648">
        <f t="shared" si="32"/>
        <v>0</v>
      </c>
      <c r="BG14" s="649">
        <f t="shared" si="33"/>
        <v>0</v>
      </c>
      <c r="BH14" s="650">
        <f t="shared" si="34"/>
        <v>0</v>
      </c>
      <c r="BI14" s="648">
        <f t="shared" si="35"/>
        <v>0</v>
      </c>
      <c r="BJ14" s="649">
        <f t="shared" si="36"/>
        <v>0</v>
      </c>
      <c r="BK14" s="650">
        <f t="shared" si="37"/>
        <v>0</v>
      </c>
      <c r="BL14" s="649">
        <f t="shared" si="38"/>
        <v>0</v>
      </c>
      <c r="BM14" s="649">
        <f t="shared" si="39"/>
        <v>0</v>
      </c>
      <c r="BN14" s="649">
        <f t="shared" si="40"/>
        <v>0</v>
      </c>
      <c r="BO14" s="648">
        <f t="shared" si="41"/>
        <v>0</v>
      </c>
      <c r="BP14" s="649">
        <f t="shared" si="42"/>
        <v>0</v>
      </c>
      <c r="BQ14" s="650">
        <f t="shared" si="43"/>
        <v>0</v>
      </c>
      <c r="BR14" s="649">
        <f t="shared" si="44"/>
        <v>0</v>
      </c>
      <c r="BS14" s="649">
        <f t="shared" si="45"/>
        <v>0</v>
      </c>
      <c r="BT14" s="649">
        <f t="shared" si="46"/>
        <v>0</v>
      </c>
      <c r="BU14" s="648">
        <f t="shared" si="47"/>
        <v>0</v>
      </c>
      <c r="BV14" s="649">
        <f t="shared" si="48"/>
        <v>0</v>
      </c>
      <c r="BW14" s="650">
        <f t="shared" si="49"/>
        <v>0</v>
      </c>
      <c r="BX14" s="648">
        <f t="shared" si="50"/>
        <v>0</v>
      </c>
      <c r="BY14" s="649">
        <f t="shared" si="51"/>
        <v>0</v>
      </c>
      <c r="BZ14" s="650">
        <f t="shared" si="52"/>
        <v>0</v>
      </c>
      <c r="CA14" s="648">
        <f t="shared" si="53"/>
        <v>0</v>
      </c>
      <c r="CB14" s="649">
        <f t="shared" si="54"/>
        <v>0</v>
      </c>
      <c r="CC14" s="650">
        <f t="shared" si="55"/>
        <v>0</v>
      </c>
      <c r="CD14" s="648">
        <f t="shared" si="56"/>
        <v>0</v>
      </c>
      <c r="CE14" s="649">
        <f t="shared" si="57"/>
        <v>0</v>
      </c>
      <c r="CF14" s="650">
        <f t="shared" si="58"/>
        <v>0</v>
      </c>
      <c r="CG14" s="721">
        <f t="shared" si="59"/>
        <v>0</v>
      </c>
      <c r="CH14" s="722">
        <f t="shared" si="60"/>
        <v>0</v>
      </c>
      <c r="CI14" s="723">
        <f t="shared" si="61"/>
        <v>0</v>
      </c>
      <c r="CJ14" s="724">
        <f t="shared" si="4"/>
        <v>0</v>
      </c>
      <c r="CK14" s="537">
        <f t="shared" si="5"/>
        <v>0</v>
      </c>
      <c r="CL14" s="725">
        <f t="shared" si="6"/>
        <v>0</v>
      </c>
      <c r="CM14" s="724">
        <f t="shared" si="7"/>
        <v>0</v>
      </c>
      <c r="CN14" s="537">
        <f t="shared" si="8"/>
        <v>0</v>
      </c>
      <c r="CO14" s="725">
        <f t="shared" si="9"/>
        <v>0</v>
      </c>
      <c r="CP14" s="724">
        <f t="shared" si="10"/>
        <v>0</v>
      </c>
      <c r="CQ14" s="537">
        <f t="shared" si="11"/>
        <v>0</v>
      </c>
      <c r="CR14" s="725">
        <f t="shared" si="12"/>
        <v>0</v>
      </c>
      <c r="CS14" s="724">
        <f t="shared" si="13"/>
        <v>0</v>
      </c>
      <c r="CT14" s="537">
        <f t="shared" si="14"/>
        <v>0</v>
      </c>
      <c r="CU14" s="725">
        <f t="shared" si="15"/>
        <v>0</v>
      </c>
      <c r="CV14" s="724">
        <f t="shared" si="16"/>
        <v>0</v>
      </c>
      <c r="CW14" s="537">
        <f t="shared" si="17"/>
        <v>0</v>
      </c>
      <c r="CX14" s="725">
        <f t="shared" si="18"/>
        <v>0</v>
      </c>
      <c r="CY14" s="724">
        <f t="shared" si="19"/>
        <v>0</v>
      </c>
      <c r="CZ14" s="537">
        <f t="shared" si="20"/>
        <v>0</v>
      </c>
      <c r="DA14" s="725">
        <f t="shared" si="21"/>
        <v>0</v>
      </c>
      <c r="DB14" s="724">
        <f t="shared" si="22"/>
        <v>0</v>
      </c>
      <c r="DC14" s="537">
        <f t="shared" si="23"/>
        <v>0</v>
      </c>
      <c r="DD14" s="725">
        <f t="shared" si="24"/>
        <v>0</v>
      </c>
      <c r="DE14" s="119"/>
    </row>
    <row r="15" spans="1:109" ht="28.5" customHeight="1" x14ac:dyDescent="0.4">
      <c r="A15" s="58"/>
      <c r="B15" s="28"/>
      <c r="C15" s="169">
        <v>10</v>
      </c>
      <c r="D15" s="766">
        <f>SUM(E6)</f>
        <v>0</v>
      </c>
      <c r="E15" s="761">
        <f>SUM(D6)</f>
        <v>0</v>
      </c>
      <c r="F15" s="768"/>
      <c r="G15" s="769"/>
      <c r="H15" s="761">
        <f>SUM(I13)</f>
        <v>0</v>
      </c>
      <c r="I15" s="761">
        <f>SUM(H13)</f>
        <v>0</v>
      </c>
      <c r="J15" s="766">
        <f>SUM(K11)</f>
        <v>0</v>
      </c>
      <c r="K15" s="767">
        <f>SUM(J11)</f>
        <v>0</v>
      </c>
      <c r="L15" s="761">
        <f>SUM(M9)</f>
        <v>0</v>
      </c>
      <c r="M15" s="761">
        <f>SUM(L9)</f>
        <v>0</v>
      </c>
      <c r="N15" s="766">
        <f>SUM(O7)</f>
        <v>0</v>
      </c>
      <c r="O15" s="767">
        <f>SUM(N7)</f>
        <v>0</v>
      </c>
      <c r="P15" s="538"/>
      <c r="Q15" s="538"/>
      <c r="R15" s="766">
        <f>SUM(S14)</f>
        <v>0</v>
      </c>
      <c r="S15" s="767">
        <f>SUM(R14)</f>
        <v>0</v>
      </c>
      <c r="T15" s="761">
        <f>SUM(U12)</f>
        <v>0</v>
      </c>
      <c r="U15" s="761">
        <f>SUM(T12)</f>
        <v>0</v>
      </c>
      <c r="V15" s="766">
        <f>SUM(W10)</f>
        <v>0</v>
      </c>
      <c r="W15" s="767">
        <f>SUM(V10)</f>
        <v>0</v>
      </c>
      <c r="X15" s="761">
        <f>SUM(Y8)</f>
        <v>0</v>
      </c>
      <c r="Y15" s="767">
        <f>SUM(X8)</f>
        <v>0</v>
      </c>
      <c r="Z15" s="28"/>
      <c r="AA15" s="172">
        <f t="shared" si="25"/>
        <v>0</v>
      </c>
      <c r="AB15" s="173">
        <f t="shared" si="0"/>
        <v>0</v>
      </c>
      <c r="AC15" s="34">
        <f t="shared" si="1"/>
        <v>0</v>
      </c>
      <c r="AD15" s="34">
        <f t="shared" si="1"/>
        <v>0</v>
      </c>
      <c r="AE15" s="57">
        <f t="shared" si="26"/>
        <v>0</v>
      </c>
      <c r="AF15" s="57"/>
      <c r="AG15" s="261">
        <v>10</v>
      </c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52" t="str">
        <f>CONCATENATE(mannschaften!E15)</f>
        <v/>
      </c>
      <c r="AV15" s="819">
        <f t="shared" si="2"/>
        <v>0</v>
      </c>
      <c r="AW15" s="820">
        <f t="shared" si="3"/>
        <v>0</v>
      </c>
      <c r="AY15" s="717">
        <f t="shared" si="27"/>
        <v>0</v>
      </c>
      <c r="AZ15" s="717">
        <f t="shared" si="28"/>
        <v>0</v>
      </c>
      <c r="BA15" s="726">
        <f t="shared" si="28"/>
        <v>0</v>
      </c>
      <c r="BB15" s="119"/>
      <c r="BC15" s="648">
        <f t="shared" si="29"/>
        <v>0</v>
      </c>
      <c r="BD15" s="649">
        <f t="shared" si="30"/>
        <v>0</v>
      </c>
      <c r="BE15" s="650">
        <f t="shared" si="31"/>
        <v>0</v>
      </c>
      <c r="BF15" s="648">
        <f t="shared" si="32"/>
        <v>0</v>
      </c>
      <c r="BG15" s="649">
        <f t="shared" si="33"/>
        <v>0</v>
      </c>
      <c r="BH15" s="650">
        <f t="shared" si="34"/>
        <v>0</v>
      </c>
      <c r="BI15" s="648">
        <f t="shared" si="35"/>
        <v>0</v>
      </c>
      <c r="BJ15" s="649">
        <f t="shared" si="36"/>
        <v>0</v>
      </c>
      <c r="BK15" s="650">
        <f t="shared" si="37"/>
        <v>0</v>
      </c>
      <c r="BL15" s="649">
        <f t="shared" si="38"/>
        <v>0</v>
      </c>
      <c r="BM15" s="649">
        <f t="shared" si="39"/>
        <v>0</v>
      </c>
      <c r="BN15" s="649">
        <f t="shared" si="40"/>
        <v>0</v>
      </c>
      <c r="BO15" s="648">
        <f t="shared" si="41"/>
        <v>0</v>
      </c>
      <c r="BP15" s="649">
        <f t="shared" si="42"/>
        <v>0</v>
      </c>
      <c r="BQ15" s="650">
        <f t="shared" si="43"/>
        <v>0</v>
      </c>
      <c r="BR15" s="649">
        <f t="shared" si="44"/>
        <v>0</v>
      </c>
      <c r="BS15" s="649">
        <f t="shared" si="45"/>
        <v>0</v>
      </c>
      <c r="BT15" s="649">
        <f t="shared" si="46"/>
        <v>0</v>
      </c>
      <c r="BU15" s="648">
        <f t="shared" si="47"/>
        <v>0</v>
      </c>
      <c r="BV15" s="649">
        <f t="shared" si="48"/>
        <v>0</v>
      </c>
      <c r="BW15" s="650">
        <f t="shared" si="49"/>
        <v>0</v>
      </c>
      <c r="BX15" s="648">
        <f t="shared" si="50"/>
        <v>0</v>
      </c>
      <c r="BY15" s="649">
        <f t="shared" si="51"/>
        <v>0</v>
      </c>
      <c r="BZ15" s="650">
        <f t="shared" si="52"/>
        <v>0</v>
      </c>
      <c r="CA15" s="648">
        <f t="shared" si="53"/>
        <v>0</v>
      </c>
      <c r="CB15" s="649">
        <f t="shared" si="54"/>
        <v>0</v>
      </c>
      <c r="CC15" s="650">
        <f t="shared" si="55"/>
        <v>0</v>
      </c>
      <c r="CD15" s="648">
        <f t="shared" si="56"/>
        <v>0</v>
      </c>
      <c r="CE15" s="649">
        <f t="shared" si="57"/>
        <v>0</v>
      </c>
      <c r="CF15" s="650">
        <f t="shared" si="58"/>
        <v>0</v>
      </c>
      <c r="CG15" s="721">
        <f t="shared" si="59"/>
        <v>0</v>
      </c>
      <c r="CH15" s="722">
        <f t="shared" si="60"/>
        <v>0</v>
      </c>
      <c r="CI15" s="723">
        <f t="shared" si="61"/>
        <v>0</v>
      </c>
      <c r="CJ15" s="724">
        <f t="shared" si="4"/>
        <v>0</v>
      </c>
      <c r="CK15" s="537">
        <f t="shared" si="5"/>
        <v>0</v>
      </c>
      <c r="CL15" s="725">
        <f t="shared" si="6"/>
        <v>0</v>
      </c>
      <c r="CM15" s="724">
        <f t="shared" si="7"/>
        <v>0</v>
      </c>
      <c r="CN15" s="537">
        <f t="shared" si="8"/>
        <v>0</v>
      </c>
      <c r="CO15" s="725">
        <f t="shared" si="9"/>
        <v>0</v>
      </c>
      <c r="CP15" s="724">
        <f t="shared" si="10"/>
        <v>0</v>
      </c>
      <c r="CQ15" s="537">
        <f t="shared" si="11"/>
        <v>0</v>
      </c>
      <c r="CR15" s="725">
        <f t="shared" si="12"/>
        <v>0</v>
      </c>
      <c r="CS15" s="724">
        <f t="shared" si="13"/>
        <v>0</v>
      </c>
      <c r="CT15" s="537">
        <f t="shared" si="14"/>
        <v>0</v>
      </c>
      <c r="CU15" s="725">
        <f t="shared" si="15"/>
        <v>0</v>
      </c>
      <c r="CV15" s="724">
        <f t="shared" si="16"/>
        <v>0</v>
      </c>
      <c r="CW15" s="537">
        <f t="shared" si="17"/>
        <v>0</v>
      </c>
      <c r="CX15" s="725">
        <f t="shared" si="18"/>
        <v>0</v>
      </c>
      <c r="CY15" s="724">
        <f t="shared" si="19"/>
        <v>0</v>
      </c>
      <c r="CZ15" s="537">
        <f t="shared" si="20"/>
        <v>0</v>
      </c>
      <c r="DA15" s="725">
        <f t="shared" si="21"/>
        <v>0</v>
      </c>
      <c r="DB15" s="724">
        <f t="shared" si="22"/>
        <v>0</v>
      </c>
      <c r="DC15" s="537">
        <f t="shared" si="23"/>
        <v>0</v>
      </c>
      <c r="DD15" s="725">
        <f t="shared" si="24"/>
        <v>0</v>
      </c>
      <c r="DE15" s="119"/>
    </row>
    <row r="16" spans="1:109" ht="28.5" customHeight="1" x14ac:dyDescent="0.4">
      <c r="A16" s="58"/>
      <c r="B16" s="28"/>
      <c r="C16" s="169">
        <v>11</v>
      </c>
      <c r="D16" s="775"/>
      <c r="E16" s="776"/>
      <c r="F16" s="770">
        <f>SUM(G14)</f>
        <v>0</v>
      </c>
      <c r="G16" s="771">
        <f>SUM(F14)</f>
        <v>0</v>
      </c>
      <c r="H16" s="777">
        <f>SUM(I12)</f>
        <v>0</v>
      </c>
      <c r="I16" s="777">
        <f>SUM(H12)</f>
        <v>0</v>
      </c>
      <c r="J16" s="770">
        <f>SUM(K10)</f>
        <v>0</v>
      </c>
      <c r="K16" s="771">
        <f>SUM(J10)</f>
        <v>0</v>
      </c>
      <c r="L16" s="777">
        <f>SUM(M8)</f>
        <v>0</v>
      </c>
      <c r="M16" s="777">
        <f>SUM(L8)</f>
        <v>0</v>
      </c>
      <c r="N16" s="770">
        <f>SUM(O6)</f>
        <v>0</v>
      </c>
      <c r="O16" s="771">
        <f>SUM(N6)</f>
        <v>0</v>
      </c>
      <c r="P16" s="777">
        <f>SUM(Q15)</f>
        <v>0</v>
      </c>
      <c r="Q16" s="777">
        <f>SUM(P15)</f>
        <v>0</v>
      </c>
      <c r="R16" s="770">
        <f>SUM(S13)</f>
        <v>0</v>
      </c>
      <c r="S16" s="771">
        <f>SUM(R13)</f>
        <v>0</v>
      </c>
      <c r="T16" s="777">
        <f>SUM(U11)</f>
        <v>0</v>
      </c>
      <c r="U16" s="777">
        <f>SUM(T11)</f>
        <v>0</v>
      </c>
      <c r="V16" s="770">
        <f>SUM(W9)</f>
        <v>0</v>
      </c>
      <c r="W16" s="771">
        <f>SUM(V9)</f>
        <v>0</v>
      </c>
      <c r="X16" s="777">
        <f>SUM(Y7)</f>
        <v>0</v>
      </c>
      <c r="Y16" s="771">
        <f>SUM(X7)</f>
        <v>0</v>
      </c>
      <c r="Z16" s="28"/>
      <c r="AA16" s="172">
        <f t="shared" si="25"/>
        <v>0</v>
      </c>
      <c r="AB16" s="174">
        <f t="shared" si="0"/>
        <v>0</v>
      </c>
      <c r="AC16" s="34">
        <f t="shared" si="1"/>
        <v>0</v>
      </c>
      <c r="AD16" s="34">
        <f t="shared" si="1"/>
        <v>0</v>
      </c>
      <c r="AE16" s="57">
        <f t="shared" si="26"/>
        <v>0</v>
      </c>
      <c r="AF16" s="57"/>
      <c r="AG16" s="261">
        <v>11</v>
      </c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52" t="str">
        <f>CONCATENATE(mannschaften!E16)</f>
        <v/>
      </c>
      <c r="AV16" s="819">
        <f t="shared" si="2"/>
        <v>0</v>
      </c>
      <c r="AW16" s="820">
        <f t="shared" si="3"/>
        <v>0</v>
      </c>
      <c r="AY16" s="717">
        <f t="shared" si="27"/>
        <v>0</v>
      </c>
      <c r="AZ16" s="717">
        <f t="shared" ref="AZ16" si="62">SUM(BD16,BG16,BJ16,BM16,BP16,BS16,BV16,BY16,CB16,CE16,CH16,CK16,CN16,CQ16,CT16,CW16,CZ16,DC16)</f>
        <v>0</v>
      </c>
      <c r="BA16" s="726">
        <f>SUM(BE16,BH16,BK16,BN16,BQ16,BT16,BW16,BZ16,CC16,CF16,CI16,CL16,CO16,CR16,CU16,CX16,DA16,DD16)</f>
        <v>0</v>
      </c>
      <c r="BB16" s="119"/>
      <c r="BC16" s="648">
        <f t="shared" si="29"/>
        <v>0</v>
      </c>
      <c r="BD16" s="649">
        <f t="shared" si="30"/>
        <v>0</v>
      </c>
      <c r="BE16" s="650">
        <f t="shared" si="31"/>
        <v>0</v>
      </c>
      <c r="BF16" s="648">
        <f t="shared" si="32"/>
        <v>0</v>
      </c>
      <c r="BG16" s="649">
        <f t="shared" si="33"/>
        <v>0</v>
      </c>
      <c r="BH16" s="650">
        <f t="shared" si="34"/>
        <v>0</v>
      </c>
      <c r="BI16" s="648">
        <f t="shared" si="35"/>
        <v>0</v>
      </c>
      <c r="BJ16" s="649">
        <f t="shared" si="36"/>
        <v>0</v>
      </c>
      <c r="BK16" s="650">
        <f t="shared" si="37"/>
        <v>0</v>
      </c>
      <c r="BL16" s="649">
        <f t="shared" si="38"/>
        <v>0</v>
      </c>
      <c r="BM16" s="649">
        <f t="shared" si="39"/>
        <v>0</v>
      </c>
      <c r="BN16" s="649">
        <f t="shared" si="40"/>
        <v>0</v>
      </c>
      <c r="BO16" s="648">
        <f t="shared" si="41"/>
        <v>0</v>
      </c>
      <c r="BP16" s="649">
        <f t="shared" si="42"/>
        <v>0</v>
      </c>
      <c r="BQ16" s="650">
        <f t="shared" si="43"/>
        <v>0</v>
      </c>
      <c r="BR16" s="649">
        <f t="shared" si="44"/>
        <v>0</v>
      </c>
      <c r="BS16" s="649">
        <f t="shared" si="45"/>
        <v>0</v>
      </c>
      <c r="BT16" s="649">
        <f t="shared" si="46"/>
        <v>0</v>
      </c>
      <c r="BU16" s="648">
        <f t="shared" si="47"/>
        <v>0</v>
      </c>
      <c r="BV16" s="649">
        <f t="shared" si="48"/>
        <v>0</v>
      </c>
      <c r="BW16" s="650">
        <f t="shared" si="49"/>
        <v>0</v>
      </c>
      <c r="BX16" s="648">
        <f t="shared" si="50"/>
        <v>0</v>
      </c>
      <c r="BY16" s="649">
        <f t="shared" si="51"/>
        <v>0</v>
      </c>
      <c r="BZ16" s="650">
        <f t="shared" si="52"/>
        <v>0</v>
      </c>
      <c r="CA16" s="648">
        <f t="shared" si="53"/>
        <v>0</v>
      </c>
      <c r="CB16" s="649">
        <f t="shared" si="54"/>
        <v>0</v>
      </c>
      <c r="CC16" s="650">
        <f t="shared" si="55"/>
        <v>0</v>
      </c>
      <c r="CD16" s="648">
        <f t="shared" si="56"/>
        <v>0</v>
      </c>
      <c r="CE16" s="649">
        <f t="shared" si="57"/>
        <v>0</v>
      </c>
      <c r="CF16" s="650">
        <f t="shared" si="58"/>
        <v>0</v>
      </c>
      <c r="CG16" s="721">
        <f>IF($X31=3,1,0)</f>
        <v>0</v>
      </c>
      <c r="CH16" s="722">
        <f>IF($X31=1,1,0)</f>
        <v>0</v>
      </c>
      <c r="CI16" s="723">
        <f>IF($Y31=3,1,0)</f>
        <v>0</v>
      </c>
      <c r="CJ16" s="724">
        <f t="shared" ref="CJ16" si="63">IF(AV27=3,1,0)</f>
        <v>0</v>
      </c>
      <c r="CK16" s="537">
        <f t="shared" ref="CK16" si="64">IF(AV27=1,1,0)</f>
        <v>0</v>
      </c>
      <c r="CL16" s="725">
        <f t="shared" ref="CL16" si="65">IF(AW27=3,1,0)</f>
        <v>0</v>
      </c>
      <c r="CM16" s="724">
        <f t="shared" ref="CM16" si="66">IF(BC27=3,1,0)</f>
        <v>0</v>
      </c>
      <c r="CN16" s="537">
        <f t="shared" ref="CN16" si="67">IF(BC27=1,1,0)</f>
        <v>0</v>
      </c>
      <c r="CO16" s="725">
        <f t="shared" ref="CO16" si="68">IF(BD27=3,1,0)</f>
        <v>0</v>
      </c>
      <c r="CP16" s="724">
        <f t="shared" ref="CP16" si="69">IF(BF27=3,1,0)</f>
        <v>0</v>
      </c>
      <c r="CQ16" s="537">
        <f t="shared" ref="CQ16" si="70">IF(BF27=1,1,0)</f>
        <v>0</v>
      </c>
      <c r="CR16" s="725">
        <f t="shared" ref="CR16" si="71">IF(BG27=3,1,0)</f>
        <v>0</v>
      </c>
      <c r="CS16" s="724">
        <f t="shared" ref="CS16" si="72">IF(BI27=3,1,0)</f>
        <v>0</v>
      </c>
      <c r="CT16" s="537">
        <f t="shared" ref="CT16" si="73">IF(BI27=1,1,0)</f>
        <v>0</v>
      </c>
      <c r="CU16" s="725">
        <f t="shared" ref="CU16" si="74">IF(BJ27=3,1,0)</f>
        <v>0</v>
      </c>
      <c r="CV16" s="724">
        <f t="shared" ref="CV16" si="75">IF(BL27=3,1,0)</f>
        <v>0</v>
      </c>
      <c r="CW16" s="537">
        <f t="shared" ref="CW16" si="76">IF(BL27=1,1,0)</f>
        <v>0</v>
      </c>
      <c r="CX16" s="725">
        <f t="shared" ref="CX16" si="77">IF(BM27=3,1,0)</f>
        <v>0</v>
      </c>
      <c r="CY16" s="724">
        <f t="shared" ref="CY16" si="78">IF(BO27=3,1,0)</f>
        <v>0</v>
      </c>
      <c r="CZ16" s="537">
        <f t="shared" ref="CZ16" si="79">IF(BO27=1,1,0)</f>
        <v>0</v>
      </c>
      <c r="DA16" s="725">
        <f t="shared" ref="DA16" si="80">IF(BP27=3,1,0)</f>
        <v>0</v>
      </c>
      <c r="DB16" s="724">
        <f t="shared" ref="DB16" si="81">IF(BR27=3,1,0)</f>
        <v>0</v>
      </c>
      <c r="DC16" s="537">
        <f t="shared" ref="DC16" si="82">IF(BR27=1,1,0)</f>
        <v>0</v>
      </c>
      <c r="DD16" s="725">
        <f t="shared" ref="DD16" si="83">IF(BS27=3,1,0)</f>
        <v>0</v>
      </c>
    </row>
    <row r="17" spans="1:51" ht="20.25" customHeight="1" x14ac:dyDescent="0.4">
      <c r="A17" s="5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34"/>
      <c r="AD17" s="34"/>
      <c r="AE17" s="28"/>
      <c r="AF17" s="28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Y17" s="717">
        <f t="shared" si="27"/>
        <v>0</v>
      </c>
    </row>
    <row r="18" spans="1:51" ht="20.25" customHeight="1" x14ac:dyDescent="0.4">
      <c r="A18" s="58"/>
      <c r="B18" s="28"/>
      <c r="C18" s="28"/>
      <c r="D18" s="175">
        <f t="shared" ref="D18:Y18" si="84">SUM(D6:D16)</f>
        <v>0</v>
      </c>
      <c r="E18" s="175">
        <f t="shared" si="84"/>
        <v>0</v>
      </c>
      <c r="F18" s="175">
        <f t="shared" si="84"/>
        <v>0</v>
      </c>
      <c r="G18" s="175">
        <f t="shared" si="84"/>
        <v>0</v>
      </c>
      <c r="H18" s="175">
        <f t="shared" si="84"/>
        <v>0</v>
      </c>
      <c r="I18" s="175">
        <f t="shared" si="84"/>
        <v>0</v>
      </c>
      <c r="J18" s="175">
        <f t="shared" si="84"/>
        <v>0</v>
      </c>
      <c r="K18" s="175">
        <f t="shared" si="84"/>
        <v>0</v>
      </c>
      <c r="L18" s="175">
        <f t="shared" si="84"/>
        <v>0</v>
      </c>
      <c r="M18" s="175">
        <f t="shared" si="84"/>
        <v>0</v>
      </c>
      <c r="N18" s="176">
        <f t="shared" si="84"/>
        <v>0</v>
      </c>
      <c r="O18" s="176">
        <f t="shared" si="84"/>
        <v>0</v>
      </c>
      <c r="P18" s="175">
        <f t="shared" si="84"/>
        <v>0</v>
      </c>
      <c r="Q18" s="175">
        <f t="shared" si="84"/>
        <v>0</v>
      </c>
      <c r="R18" s="175">
        <f t="shared" si="84"/>
        <v>0</v>
      </c>
      <c r="S18" s="175">
        <f t="shared" si="84"/>
        <v>0</v>
      </c>
      <c r="T18" s="175">
        <f t="shared" si="84"/>
        <v>0</v>
      </c>
      <c r="U18" s="175">
        <f t="shared" si="84"/>
        <v>0</v>
      </c>
      <c r="V18" s="175">
        <f t="shared" si="84"/>
        <v>0</v>
      </c>
      <c r="W18" s="175">
        <f t="shared" si="84"/>
        <v>0</v>
      </c>
      <c r="X18" s="175">
        <f t="shared" si="84"/>
        <v>0</v>
      </c>
      <c r="Y18" s="175">
        <f t="shared" si="84"/>
        <v>0</v>
      </c>
      <c r="Z18" s="28"/>
      <c r="AA18" s="32">
        <f>SUM(AA6:AA16)</f>
        <v>0</v>
      </c>
      <c r="AB18" s="32">
        <f>SUM(AB6:AB16)</f>
        <v>0</v>
      </c>
      <c r="AC18" s="177">
        <f>SUM(AC6:AC16)</f>
        <v>0</v>
      </c>
      <c r="AD18" s="34">
        <f>SUM(AD6:AD16)</f>
        <v>0</v>
      </c>
      <c r="AE18" s="28"/>
      <c r="AF18" s="28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</row>
    <row r="19" spans="1:51" ht="20.25" customHeight="1" x14ac:dyDescent="0.4">
      <c r="A19" s="5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178">
        <f>SUM(D18,F18,H18,J18,L18,N18,P18,R18,T18,V18,X18)</f>
        <v>0</v>
      </c>
      <c r="AB19" s="28">
        <f>SUM(E18,G18,I18,K18,M18,O18,Q18,S18,U18,W18,Y18)</f>
        <v>0</v>
      </c>
      <c r="AC19" s="28"/>
      <c r="AD19" s="28"/>
      <c r="AE19" s="28"/>
      <c r="AF19" s="28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</row>
    <row r="20" spans="1:51" ht="25" hidden="1" x14ac:dyDescent="0.5">
      <c r="B20" s="28"/>
      <c r="C20" s="28"/>
      <c r="D20" s="1143">
        <v>1</v>
      </c>
      <c r="E20" s="1143"/>
      <c r="F20" s="1142">
        <v>2</v>
      </c>
      <c r="G20" s="1142"/>
      <c r="H20" s="1143">
        <v>3</v>
      </c>
      <c r="I20" s="1143"/>
      <c r="J20" s="1142">
        <v>4</v>
      </c>
      <c r="K20" s="1142"/>
      <c r="L20" s="1143">
        <v>5</v>
      </c>
      <c r="M20" s="1143"/>
      <c r="N20" s="1142">
        <v>6</v>
      </c>
      <c r="O20" s="1142"/>
      <c r="P20" s="1143">
        <v>7</v>
      </c>
      <c r="Q20" s="1143"/>
      <c r="R20" s="1142">
        <v>8</v>
      </c>
      <c r="S20" s="1142"/>
      <c r="T20" s="1143">
        <v>9</v>
      </c>
      <c r="U20" s="1143"/>
      <c r="V20" s="1142">
        <v>10</v>
      </c>
      <c r="W20" s="1142"/>
      <c r="X20" s="1143">
        <v>11</v>
      </c>
      <c r="Y20" s="1143"/>
      <c r="Z20" s="28"/>
      <c r="AA20" s="28"/>
      <c r="AB20" s="28"/>
      <c r="AC20" s="28"/>
      <c r="AD20" s="28"/>
      <c r="AE20" s="28"/>
      <c r="AF20" s="28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</row>
    <row r="21" spans="1:51" s="727" customFormat="1" ht="21.75" hidden="1" customHeight="1" x14ac:dyDescent="0.3">
      <c r="B21" s="728"/>
      <c r="C21" s="728"/>
      <c r="D21" s="729">
        <f t="shared" ref="D21:D31" si="85">IF(D6&gt;E6,3,IF(D6+E6&lt;1,0,IF(D6=E6,1,0)))</f>
        <v>0</v>
      </c>
      <c r="E21" s="730">
        <f t="shared" ref="E21:E31" si="86">IF(D6&lt;E6,3,IF(D6+E6&lt;1,0,IF(D6=E6,1,0)))</f>
        <v>0</v>
      </c>
      <c r="F21" s="729">
        <f>IF(F6&gt;G6,3,IF(F6+G6&lt;1,0,IF(F6=G6,1,0)))</f>
        <v>0</v>
      </c>
      <c r="G21" s="730">
        <f>IF(F6&lt;G6,3,IF(F6+G6&lt;1,0,IF(F6=G6,1,0)))</f>
        <v>0</v>
      </c>
      <c r="H21" s="729">
        <f>IF(H6&gt;I6,3,IF(H6+I6&lt;1,0,IF(H6=I6,1,0)))</f>
        <v>0</v>
      </c>
      <c r="I21" s="730">
        <f>IF(H6&lt;I6,3,IF(H6+I6&lt;1,0,IF(H6=I6,1,0)))</f>
        <v>0</v>
      </c>
      <c r="J21" s="729">
        <f>IF(J6&gt;K6,3,IF(J6+K6&lt;1,0,IF(J6=K6,1,0)))</f>
        <v>0</v>
      </c>
      <c r="K21" s="730">
        <f>IF(J6&lt;K6,3,IF(J6+K6&lt;1,0,IF(J6=K6,1,0)))</f>
        <v>0</v>
      </c>
      <c r="L21" s="729">
        <f>IF(L6&gt;M6,3,IF(L6+M6&lt;1,0,IF(L6=M6,1,0)))</f>
        <v>0</v>
      </c>
      <c r="M21" s="730">
        <f>IF(L6&lt;M6,3,IF(L6+M6&lt;1,0,IF(L6=M6,1,0)))</f>
        <v>0</v>
      </c>
      <c r="N21" s="729">
        <f>IF(N6&gt;O6,3,IF(N6+O6&lt;1,0,IF(N6=O6,1,0)))</f>
        <v>0</v>
      </c>
      <c r="O21" s="730">
        <f>IF(N6&lt;O6,3,IF(N6+O6&lt;1,0,IF(N6=O6,1,0)))</f>
        <v>0</v>
      </c>
      <c r="P21" s="729">
        <f>IF(P6&gt;Q6,3,IF(P6+Q6&lt;1,0,IF(P6=Q6,1,0)))</f>
        <v>0</v>
      </c>
      <c r="Q21" s="730">
        <f>IF(P6&lt;Q6,3,IF(P6+Q6&lt;1,0,IF(P6=Q6,1,0)))</f>
        <v>0</v>
      </c>
      <c r="R21" s="729">
        <f>IF(R6&gt;S6,3,IF(R6+S6&lt;1,0,IF(R6=S6,1,0)))</f>
        <v>0</v>
      </c>
      <c r="S21" s="730">
        <f>IF(R6&lt;S6,3,IF(R6+S6&lt;1,0,IF(R6=S6,1,0)))</f>
        <v>0</v>
      </c>
      <c r="T21" s="729">
        <f>IF(T6&gt;U6,3,IF(T6+U6&lt;1,0,IF(T6=U6,1,0)))</f>
        <v>0</v>
      </c>
      <c r="U21" s="730">
        <f>IF(T6&lt;U6,3,IF(T6+U6&lt;1,0,IF(T6=U6,1,0)))</f>
        <v>0</v>
      </c>
      <c r="V21" s="729">
        <f>IF(V6&gt;W6,3,IF(V6+W6&lt;1,0,IF(V6=W6,1,0)))</f>
        <v>0</v>
      </c>
      <c r="W21" s="730">
        <f>IF(V6&lt;W6,3,IF(V6+W6&lt;1,0,IF(V6=W6,1,0)))</f>
        <v>0</v>
      </c>
      <c r="X21" s="729">
        <f>IF(X6&gt;Y6,3,IF(X6+Y6&lt;1,0,IF(X6=Y6,1,0)))</f>
        <v>0</v>
      </c>
      <c r="Y21" s="730">
        <f>IF(X6&lt;Y6,3,IF(X6+Y6&lt;1,0,IF(X6=Y6,1,0)))</f>
        <v>0</v>
      </c>
      <c r="Z21" s="728"/>
      <c r="AA21" s="728"/>
      <c r="AB21" s="728"/>
      <c r="AC21" s="728"/>
      <c r="AD21" s="728"/>
      <c r="AE21" s="728"/>
      <c r="AF21" s="728"/>
      <c r="AG21" s="731"/>
      <c r="AH21" s="731"/>
      <c r="AI21" s="731"/>
      <c r="AJ21" s="731"/>
      <c r="AK21" s="731"/>
      <c r="AL21" s="731"/>
      <c r="AM21" s="731"/>
      <c r="AN21" s="731"/>
      <c r="AO21" s="731"/>
      <c r="AP21" s="731"/>
      <c r="AQ21" s="731"/>
      <c r="AR21" s="731"/>
      <c r="AS21" s="731"/>
      <c r="AT21" s="731"/>
    </row>
    <row r="22" spans="1:51" s="727" customFormat="1" ht="21.75" hidden="1" customHeight="1" x14ac:dyDescent="0.3">
      <c r="B22" s="728"/>
      <c r="C22" s="728"/>
      <c r="D22" s="729">
        <f t="shared" si="85"/>
        <v>0</v>
      </c>
      <c r="E22" s="730">
        <f t="shared" si="86"/>
        <v>0</v>
      </c>
      <c r="F22" s="729">
        <f>IF(F7&gt;G7,3,IF(F7+G7&lt;1,0,IF(F7=G7,1,0)))</f>
        <v>0</v>
      </c>
      <c r="G22" s="730">
        <f>IF(F7&lt;G7,3,IF(F7+G7&lt;1,0,IF(F7=G7,1,0)))</f>
        <v>0</v>
      </c>
      <c r="H22" s="729">
        <f>IF(H7&gt;I7,3,IF(H7+I7&lt;1,0,IF(H7=I7,1,0)))</f>
        <v>0</v>
      </c>
      <c r="I22" s="730">
        <f>IF(H7&lt;I7,3,IF(H7+I7&lt;1,0,IF(H7=I7,1,0)))</f>
        <v>0</v>
      </c>
      <c r="J22" s="729">
        <f>IF(J7&gt;K7,3,IF(J7+K7&lt;1,0,IF(J7=K7,1,0)))</f>
        <v>0</v>
      </c>
      <c r="K22" s="730">
        <f>IF(J7&lt;K7,3,IF(J7+K7&lt;1,0,IF(J7=K7,1,0)))</f>
        <v>0</v>
      </c>
      <c r="L22" s="729">
        <f>IF(L7&gt;M7,3,IF(L7+M7&lt;1,0,IF(L7=M7,1,0)))</f>
        <v>0</v>
      </c>
      <c r="M22" s="730">
        <f>IF(L7&lt;M7,3,IF(L7+M7&lt;1,0,IF(L7=M7,1,0)))</f>
        <v>0</v>
      </c>
      <c r="N22" s="729">
        <f>IF(N7&gt;O7,3,IF(N7+O7&lt;1,0,IF(N7=O7,1,0)))</f>
        <v>0</v>
      </c>
      <c r="O22" s="730">
        <f>IF(N7&lt;O7,3,IF(N7+O7&lt;1,0,IF(N7=O7,1,0)))</f>
        <v>0</v>
      </c>
      <c r="P22" s="729">
        <f>IF(P7&gt;Q7,3,IF(P7+Q7&lt;1,0,IF(P7=Q7,1,0)))</f>
        <v>0</v>
      </c>
      <c r="Q22" s="730">
        <f>IF(P7&lt;Q7,3,IF(P7+Q7&lt;1,0,IF(P7=Q7,1,0)))</f>
        <v>0</v>
      </c>
      <c r="R22" s="729">
        <f>IF(R7&gt;S7,3,IF(R7+S7&lt;1,0,IF(R7=S7,1,0)))</f>
        <v>0</v>
      </c>
      <c r="S22" s="730">
        <f>IF(R7&lt;S7,3,IF(R7+S7&lt;1,0,IF(R7=S7,1,0)))</f>
        <v>0</v>
      </c>
      <c r="T22" s="729">
        <f>IF(T7&gt;U7,3,IF(T7+U7&lt;1,0,IF(T7=U7,1,0)))</f>
        <v>0</v>
      </c>
      <c r="U22" s="730">
        <f>IF(T7&lt;U7,3,IF(T7+U7&lt;1,0,IF(T7=U7,1,0)))</f>
        <v>0</v>
      </c>
      <c r="V22" s="729">
        <f>IF(V7&gt;W7,3,IF(V7+W7&lt;1,0,IF(V7=W7,1,0)))</f>
        <v>0</v>
      </c>
      <c r="W22" s="730">
        <f>IF(V7&lt;W7,3,IF(V7+W7&lt;1,0,IF(V7=W7,1,0)))</f>
        <v>0</v>
      </c>
      <c r="X22" s="729">
        <f>IF(X7&gt;Y7,3,IF(X7+Y7&lt;1,0,IF(X7=Y7,1,0)))</f>
        <v>0</v>
      </c>
      <c r="Y22" s="730">
        <f>IF(X7&lt;Y7,3,IF(X7+Y7&lt;1,0,IF(X7=Y7,1,0)))</f>
        <v>0</v>
      </c>
      <c r="Z22" s="728"/>
      <c r="AA22" s="728"/>
      <c r="AB22" s="728"/>
      <c r="AC22" s="728"/>
      <c r="AD22" s="728"/>
      <c r="AE22" s="728"/>
      <c r="AF22" s="728"/>
      <c r="AG22" s="731"/>
      <c r="AH22" s="731"/>
      <c r="AI22" s="731"/>
      <c r="AJ22" s="731"/>
      <c r="AK22" s="731"/>
      <c r="AL22" s="731"/>
      <c r="AM22" s="731"/>
      <c r="AN22" s="731"/>
      <c r="AO22" s="731"/>
      <c r="AP22" s="731"/>
      <c r="AQ22" s="731"/>
      <c r="AR22" s="731"/>
      <c r="AS22" s="731"/>
      <c r="AT22" s="731"/>
    </row>
    <row r="23" spans="1:51" s="727" customFormat="1" ht="21.75" hidden="1" customHeight="1" x14ac:dyDescent="0.3">
      <c r="B23" s="728"/>
      <c r="C23" s="728"/>
      <c r="D23" s="729">
        <f t="shared" si="85"/>
        <v>0</v>
      </c>
      <c r="E23" s="730">
        <f t="shared" si="86"/>
        <v>0</v>
      </c>
      <c r="F23" s="729">
        <f t="shared" ref="F23:X31" si="87">IF(F8&gt;G8,3,IF(F8+G8&lt;1,0,IF(F8=G8,1,0)))</f>
        <v>0</v>
      </c>
      <c r="G23" s="730">
        <f t="shared" ref="G23:Y31" si="88">IF(F8&lt;G8,3,IF(F8+G8&lt;1,0,IF(F8=G8,1,0)))</f>
        <v>0</v>
      </c>
      <c r="H23" s="729">
        <f t="shared" si="87"/>
        <v>0</v>
      </c>
      <c r="I23" s="730">
        <f t="shared" si="88"/>
        <v>0</v>
      </c>
      <c r="J23" s="729">
        <f t="shared" si="87"/>
        <v>0</v>
      </c>
      <c r="K23" s="730">
        <f t="shared" si="88"/>
        <v>0</v>
      </c>
      <c r="L23" s="729">
        <f t="shared" si="87"/>
        <v>0</v>
      </c>
      <c r="M23" s="730">
        <f t="shared" si="88"/>
        <v>0</v>
      </c>
      <c r="N23" s="729">
        <f t="shared" si="87"/>
        <v>0</v>
      </c>
      <c r="O23" s="730">
        <f t="shared" si="88"/>
        <v>0</v>
      </c>
      <c r="P23" s="729">
        <f t="shared" si="87"/>
        <v>0</v>
      </c>
      <c r="Q23" s="730">
        <f t="shared" si="88"/>
        <v>0</v>
      </c>
      <c r="R23" s="729">
        <f t="shared" si="87"/>
        <v>0</v>
      </c>
      <c r="S23" s="730">
        <f t="shared" si="88"/>
        <v>0</v>
      </c>
      <c r="T23" s="729">
        <f t="shared" si="87"/>
        <v>0</v>
      </c>
      <c r="U23" s="730">
        <f t="shared" si="88"/>
        <v>0</v>
      </c>
      <c r="V23" s="729">
        <f t="shared" si="87"/>
        <v>0</v>
      </c>
      <c r="W23" s="730">
        <f t="shared" si="88"/>
        <v>0</v>
      </c>
      <c r="X23" s="729">
        <f t="shared" si="87"/>
        <v>0</v>
      </c>
      <c r="Y23" s="730">
        <f t="shared" si="88"/>
        <v>0</v>
      </c>
      <c r="Z23" s="728"/>
      <c r="AA23" s="728"/>
      <c r="AB23" s="728"/>
      <c r="AC23" s="728"/>
      <c r="AD23" s="728"/>
      <c r="AE23" s="728"/>
      <c r="AF23" s="728"/>
      <c r="AG23" s="731"/>
      <c r="AH23" s="731"/>
      <c r="AI23" s="731"/>
      <c r="AJ23" s="731"/>
      <c r="AK23" s="731"/>
      <c r="AL23" s="731"/>
      <c r="AM23" s="731"/>
      <c r="AN23" s="731"/>
      <c r="AO23" s="731"/>
      <c r="AP23" s="731"/>
      <c r="AQ23" s="731"/>
      <c r="AR23" s="731"/>
      <c r="AS23" s="731"/>
      <c r="AT23" s="731"/>
    </row>
    <row r="24" spans="1:51" s="727" customFormat="1" ht="21.75" hidden="1" customHeight="1" x14ac:dyDescent="0.3">
      <c r="B24" s="728"/>
      <c r="C24" s="728"/>
      <c r="D24" s="729">
        <f t="shared" si="85"/>
        <v>0</v>
      </c>
      <c r="E24" s="730">
        <f t="shared" si="86"/>
        <v>0</v>
      </c>
      <c r="F24" s="729">
        <f t="shared" si="87"/>
        <v>0</v>
      </c>
      <c r="G24" s="730">
        <f t="shared" si="88"/>
        <v>0</v>
      </c>
      <c r="H24" s="729">
        <f t="shared" si="87"/>
        <v>0</v>
      </c>
      <c r="I24" s="730">
        <f t="shared" si="88"/>
        <v>0</v>
      </c>
      <c r="J24" s="729">
        <f t="shared" si="87"/>
        <v>0</v>
      </c>
      <c r="K24" s="730">
        <f t="shared" si="88"/>
        <v>0</v>
      </c>
      <c r="L24" s="729">
        <f t="shared" si="87"/>
        <v>0</v>
      </c>
      <c r="M24" s="730">
        <f t="shared" si="88"/>
        <v>0</v>
      </c>
      <c r="N24" s="729">
        <f t="shared" si="87"/>
        <v>0</v>
      </c>
      <c r="O24" s="730">
        <f t="shared" si="88"/>
        <v>0</v>
      </c>
      <c r="P24" s="729">
        <f t="shared" si="87"/>
        <v>0</v>
      </c>
      <c r="Q24" s="730">
        <f t="shared" si="88"/>
        <v>0</v>
      </c>
      <c r="R24" s="729">
        <f t="shared" si="87"/>
        <v>0</v>
      </c>
      <c r="S24" s="730">
        <f t="shared" si="88"/>
        <v>0</v>
      </c>
      <c r="T24" s="729">
        <f t="shared" si="87"/>
        <v>0</v>
      </c>
      <c r="U24" s="730">
        <f t="shared" si="88"/>
        <v>0</v>
      </c>
      <c r="V24" s="729">
        <f t="shared" si="87"/>
        <v>0</v>
      </c>
      <c r="W24" s="730">
        <f t="shared" si="88"/>
        <v>0</v>
      </c>
      <c r="X24" s="729">
        <f t="shared" si="87"/>
        <v>0</v>
      </c>
      <c r="Y24" s="730">
        <f t="shared" si="88"/>
        <v>0</v>
      </c>
      <c r="Z24" s="728"/>
      <c r="AA24" s="728"/>
      <c r="AB24" s="728"/>
      <c r="AC24" s="728"/>
      <c r="AD24" s="728"/>
      <c r="AE24" s="728"/>
      <c r="AF24" s="728"/>
      <c r="AG24" s="731"/>
      <c r="AH24" s="731"/>
      <c r="AI24" s="731"/>
      <c r="AJ24" s="731"/>
      <c r="AK24" s="731"/>
      <c r="AL24" s="731"/>
      <c r="AM24" s="731"/>
      <c r="AN24" s="731"/>
      <c r="AO24" s="731"/>
      <c r="AP24" s="731"/>
      <c r="AQ24" s="731"/>
      <c r="AR24" s="731"/>
      <c r="AS24" s="731"/>
      <c r="AT24" s="731"/>
    </row>
    <row r="25" spans="1:51" s="727" customFormat="1" ht="21.75" hidden="1" customHeight="1" x14ac:dyDescent="0.3">
      <c r="A25" s="732"/>
      <c r="B25" s="728"/>
      <c r="C25" s="728"/>
      <c r="D25" s="729">
        <f t="shared" si="85"/>
        <v>0</v>
      </c>
      <c r="E25" s="730">
        <f t="shared" si="86"/>
        <v>0</v>
      </c>
      <c r="F25" s="729">
        <f t="shared" si="87"/>
        <v>0</v>
      </c>
      <c r="G25" s="730">
        <f t="shared" si="88"/>
        <v>0</v>
      </c>
      <c r="H25" s="729">
        <f t="shared" si="87"/>
        <v>0</v>
      </c>
      <c r="I25" s="730">
        <f t="shared" si="88"/>
        <v>0</v>
      </c>
      <c r="J25" s="729">
        <f t="shared" si="87"/>
        <v>0</v>
      </c>
      <c r="K25" s="730">
        <f t="shared" si="88"/>
        <v>0</v>
      </c>
      <c r="L25" s="729">
        <f t="shared" si="87"/>
        <v>0</v>
      </c>
      <c r="M25" s="730">
        <f t="shared" si="88"/>
        <v>0</v>
      </c>
      <c r="N25" s="729">
        <f t="shared" si="87"/>
        <v>0</v>
      </c>
      <c r="O25" s="730">
        <f t="shared" si="88"/>
        <v>0</v>
      </c>
      <c r="P25" s="729">
        <f t="shared" si="87"/>
        <v>0</v>
      </c>
      <c r="Q25" s="730">
        <f t="shared" si="88"/>
        <v>0</v>
      </c>
      <c r="R25" s="729">
        <f t="shared" si="87"/>
        <v>0</v>
      </c>
      <c r="S25" s="730">
        <f t="shared" si="88"/>
        <v>0</v>
      </c>
      <c r="T25" s="729">
        <f t="shared" si="87"/>
        <v>0</v>
      </c>
      <c r="U25" s="730">
        <f t="shared" si="88"/>
        <v>0</v>
      </c>
      <c r="V25" s="729">
        <f t="shared" si="87"/>
        <v>0</v>
      </c>
      <c r="W25" s="730">
        <f t="shared" si="88"/>
        <v>0</v>
      </c>
      <c r="X25" s="729">
        <f t="shared" si="87"/>
        <v>0</v>
      </c>
      <c r="Y25" s="730">
        <f t="shared" si="88"/>
        <v>0</v>
      </c>
      <c r="Z25" s="728"/>
      <c r="AA25" s="728"/>
      <c r="AB25" s="728"/>
      <c r="AC25" s="728"/>
      <c r="AD25" s="728"/>
      <c r="AE25" s="728"/>
      <c r="AF25" s="728"/>
      <c r="AG25" s="731"/>
      <c r="AH25" s="731"/>
      <c r="AI25" s="731"/>
      <c r="AJ25" s="731"/>
      <c r="AK25" s="731"/>
      <c r="AL25" s="731"/>
      <c r="AM25" s="731"/>
      <c r="AN25" s="731"/>
      <c r="AO25" s="731"/>
      <c r="AP25" s="731"/>
      <c r="AQ25" s="731"/>
      <c r="AR25" s="731"/>
      <c r="AS25" s="731"/>
      <c r="AT25" s="731"/>
    </row>
    <row r="26" spans="1:51" s="727" customFormat="1" ht="21.75" hidden="1" customHeight="1" x14ac:dyDescent="0.3">
      <c r="A26" s="732"/>
      <c r="B26" s="728"/>
      <c r="C26" s="728"/>
      <c r="D26" s="729">
        <f t="shared" si="85"/>
        <v>0</v>
      </c>
      <c r="E26" s="730">
        <f t="shared" si="86"/>
        <v>0</v>
      </c>
      <c r="F26" s="729">
        <f t="shared" si="87"/>
        <v>0</v>
      </c>
      <c r="G26" s="730">
        <f t="shared" si="88"/>
        <v>0</v>
      </c>
      <c r="H26" s="729">
        <f t="shared" si="87"/>
        <v>0</v>
      </c>
      <c r="I26" s="730">
        <f t="shared" si="88"/>
        <v>0</v>
      </c>
      <c r="J26" s="729">
        <f t="shared" si="87"/>
        <v>0</v>
      </c>
      <c r="K26" s="730">
        <f t="shared" si="88"/>
        <v>0</v>
      </c>
      <c r="L26" s="729">
        <f t="shared" si="87"/>
        <v>0</v>
      </c>
      <c r="M26" s="730">
        <f t="shared" si="88"/>
        <v>0</v>
      </c>
      <c r="N26" s="729">
        <f t="shared" si="87"/>
        <v>0</v>
      </c>
      <c r="O26" s="730">
        <f t="shared" si="88"/>
        <v>0</v>
      </c>
      <c r="P26" s="729">
        <f t="shared" si="87"/>
        <v>0</v>
      </c>
      <c r="Q26" s="730">
        <f t="shared" si="88"/>
        <v>0</v>
      </c>
      <c r="R26" s="729">
        <f t="shared" si="87"/>
        <v>0</v>
      </c>
      <c r="S26" s="730">
        <f t="shared" si="88"/>
        <v>0</v>
      </c>
      <c r="T26" s="729">
        <f t="shared" si="87"/>
        <v>0</v>
      </c>
      <c r="U26" s="730">
        <f t="shared" si="88"/>
        <v>0</v>
      </c>
      <c r="V26" s="729">
        <f t="shared" si="87"/>
        <v>0</v>
      </c>
      <c r="W26" s="730">
        <f t="shared" si="88"/>
        <v>0</v>
      </c>
      <c r="X26" s="729">
        <f t="shared" si="87"/>
        <v>0</v>
      </c>
      <c r="Y26" s="730">
        <f t="shared" si="88"/>
        <v>0</v>
      </c>
      <c r="Z26" s="728"/>
      <c r="AA26" s="728"/>
      <c r="AB26" s="728"/>
      <c r="AC26" s="728"/>
      <c r="AD26" s="728"/>
      <c r="AE26" s="728"/>
      <c r="AF26" s="728"/>
      <c r="AG26" s="731"/>
      <c r="AH26" s="731"/>
      <c r="AI26" s="731"/>
      <c r="AJ26" s="731"/>
      <c r="AK26" s="731"/>
      <c r="AL26" s="731"/>
      <c r="AM26" s="731"/>
      <c r="AN26" s="731"/>
      <c r="AO26" s="731"/>
      <c r="AP26" s="731"/>
      <c r="AQ26" s="731"/>
      <c r="AR26" s="731"/>
      <c r="AS26" s="731"/>
      <c r="AT26" s="731"/>
    </row>
    <row r="27" spans="1:51" s="727" customFormat="1" ht="21.75" hidden="1" customHeight="1" x14ac:dyDescent="0.3">
      <c r="A27" s="732"/>
      <c r="B27" s="728"/>
      <c r="C27" s="728"/>
      <c r="D27" s="729">
        <f t="shared" si="85"/>
        <v>0</v>
      </c>
      <c r="E27" s="730">
        <f t="shared" si="86"/>
        <v>0</v>
      </c>
      <c r="F27" s="729">
        <f t="shared" si="87"/>
        <v>0</v>
      </c>
      <c r="G27" s="730">
        <f t="shared" si="88"/>
        <v>0</v>
      </c>
      <c r="H27" s="729">
        <f t="shared" si="87"/>
        <v>0</v>
      </c>
      <c r="I27" s="730">
        <f t="shared" si="88"/>
        <v>0</v>
      </c>
      <c r="J27" s="729">
        <f t="shared" si="87"/>
        <v>0</v>
      </c>
      <c r="K27" s="730">
        <f t="shared" si="88"/>
        <v>0</v>
      </c>
      <c r="L27" s="729">
        <f t="shared" si="87"/>
        <v>0</v>
      </c>
      <c r="M27" s="730">
        <f t="shared" si="88"/>
        <v>0</v>
      </c>
      <c r="N27" s="729">
        <f t="shared" si="87"/>
        <v>0</v>
      </c>
      <c r="O27" s="730">
        <f t="shared" si="88"/>
        <v>0</v>
      </c>
      <c r="P27" s="729">
        <f t="shared" si="87"/>
        <v>0</v>
      </c>
      <c r="Q27" s="730">
        <f t="shared" si="88"/>
        <v>0</v>
      </c>
      <c r="R27" s="729">
        <f t="shared" si="87"/>
        <v>0</v>
      </c>
      <c r="S27" s="730">
        <f t="shared" si="88"/>
        <v>0</v>
      </c>
      <c r="T27" s="729">
        <f t="shared" si="87"/>
        <v>0</v>
      </c>
      <c r="U27" s="730">
        <f t="shared" si="88"/>
        <v>0</v>
      </c>
      <c r="V27" s="729">
        <f t="shared" si="87"/>
        <v>0</v>
      </c>
      <c r="W27" s="730">
        <f t="shared" si="88"/>
        <v>0</v>
      </c>
      <c r="X27" s="729">
        <f t="shared" si="87"/>
        <v>0</v>
      </c>
      <c r="Y27" s="730">
        <f t="shared" si="88"/>
        <v>0</v>
      </c>
      <c r="Z27" s="728"/>
      <c r="AA27" s="728"/>
      <c r="AB27" s="728"/>
      <c r="AC27" s="728"/>
      <c r="AD27" s="728"/>
      <c r="AE27" s="728"/>
      <c r="AF27" s="728"/>
      <c r="AG27" s="731"/>
      <c r="AH27" s="731"/>
      <c r="AI27" s="731"/>
      <c r="AJ27" s="731"/>
      <c r="AK27" s="731"/>
      <c r="AL27" s="731"/>
      <c r="AM27" s="731"/>
      <c r="AN27" s="731"/>
      <c r="AO27" s="731"/>
      <c r="AP27" s="731"/>
      <c r="AQ27" s="731"/>
      <c r="AR27" s="731"/>
      <c r="AS27" s="731"/>
      <c r="AT27" s="731"/>
    </row>
    <row r="28" spans="1:51" s="727" customFormat="1" ht="21.75" hidden="1" customHeight="1" x14ac:dyDescent="0.3">
      <c r="A28" s="732"/>
      <c r="B28" s="728"/>
      <c r="C28" s="728"/>
      <c r="D28" s="729">
        <f t="shared" si="85"/>
        <v>0</v>
      </c>
      <c r="E28" s="730">
        <f t="shared" si="86"/>
        <v>0</v>
      </c>
      <c r="F28" s="729">
        <f t="shared" si="87"/>
        <v>0</v>
      </c>
      <c r="G28" s="730">
        <f t="shared" si="88"/>
        <v>0</v>
      </c>
      <c r="H28" s="729">
        <f t="shared" si="87"/>
        <v>0</v>
      </c>
      <c r="I28" s="730">
        <f t="shared" si="88"/>
        <v>0</v>
      </c>
      <c r="J28" s="729">
        <f t="shared" si="87"/>
        <v>0</v>
      </c>
      <c r="K28" s="730">
        <f t="shared" si="88"/>
        <v>0</v>
      </c>
      <c r="L28" s="729">
        <f t="shared" si="87"/>
        <v>0</v>
      </c>
      <c r="M28" s="730">
        <f t="shared" si="88"/>
        <v>0</v>
      </c>
      <c r="N28" s="729">
        <f t="shared" si="87"/>
        <v>0</v>
      </c>
      <c r="O28" s="730">
        <f t="shared" si="88"/>
        <v>0</v>
      </c>
      <c r="P28" s="729">
        <f t="shared" si="87"/>
        <v>0</v>
      </c>
      <c r="Q28" s="730">
        <f t="shared" si="88"/>
        <v>0</v>
      </c>
      <c r="R28" s="729">
        <f t="shared" si="87"/>
        <v>0</v>
      </c>
      <c r="S28" s="730">
        <f t="shared" si="88"/>
        <v>0</v>
      </c>
      <c r="T28" s="729">
        <f t="shared" si="87"/>
        <v>0</v>
      </c>
      <c r="U28" s="730">
        <f t="shared" si="88"/>
        <v>0</v>
      </c>
      <c r="V28" s="729">
        <f t="shared" si="87"/>
        <v>0</v>
      </c>
      <c r="W28" s="730">
        <f t="shared" si="88"/>
        <v>0</v>
      </c>
      <c r="X28" s="729">
        <f t="shared" si="87"/>
        <v>0</v>
      </c>
      <c r="Y28" s="730">
        <f t="shared" si="88"/>
        <v>0</v>
      </c>
      <c r="Z28" s="728"/>
      <c r="AA28" s="728"/>
      <c r="AB28" s="728"/>
      <c r="AC28" s="728"/>
      <c r="AD28" s="728"/>
      <c r="AE28" s="728"/>
      <c r="AF28" s="728"/>
      <c r="AG28" s="731"/>
      <c r="AH28" s="731"/>
      <c r="AI28" s="731"/>
      <c r="AJ28" s="731"/>
      <c r="AK28" s="731"/>
      <c r="AL28" s="731"/>
      <c r="AM28" s="731"/>
      <c r="AN28" s="731"/>
      <c r="AO28" s="731"/>
      <c r="AP28" s="731"/>
      <c r="AQ28" s="731"/>
      <c r="AR28" s="731"/>
      <c r="AS28" s="731"/>
      <c r="AT28" s="731"/>
    </row>
    <row r="29" spans="1:51" s="727" customFormat="1" ht="21.75" hidden="1" customHeight="1" x14ac:dyDescent="0.3">
      <c r="A29" s="732"/>
      <c r="B29" s="728"/>
      <c r="C29" s="728"/>
      <c r="D29" s="729">
        <f t="shared" si="85"/>
        <v>0</v>
      </c>
      <c r="E29" s="730">
        <f t="shared" si="86"/>
        <v>0</v>
      </c>
      <c r="F29" s="729">
        <f t="shared" si="87"/>
        <v>0</v>
      </c>
      <c r="G29" s="730">
        <f t="shared" si="88"/>
        <v>0</v>
      </c>
      <c r="H29" s="729">
        <f t="shared" si="87"/>
        <v>0</v>
      </c>
      <c r="I29" s="730">
        <f t="shared" si="88"/>
        <v>0</v>
      </c>
      <c r="J29" s="729">
        <f t="shared" si="87"/>
        <v>0</v>
      </c>
      <c r="K29" s="730">
        <f t="shared" si="88"/>
        <v>0</v>
      </c>
      <c r="L29" s="729">
        <f t="shared" si="87"/>
        <v>0</v>
      </c>
      <c r="M29" s="730">
        <f t="shared" si="88"/>
        <v>0</v>
      </c>
      <c r="N29" s="729">
        <f t="shared" si="87"/>
        <v>0</v>
      </c>
      <c r="O29" s="730">
        <f t="shared" si="88"/>
        <v>0</v>
      </c>
      <c r="P29" s="729">
        <f t="shared" si="87"/>
        <v>0</v>
      </c>
      <c r="Q29" s="730">
        <f t="shared" si="88"/>
        <v>0</v>
      </c>
      <c r="R29" s="729">
        <f t="shared" si="87"/>
        <v>0</v>
      </c>
      <c r="S29" s="730">
        <f t="shared" si="88"/>
        <v>0</v>
      </c>
      <c r="T29" s="729">
        <f t="shared" si="87"/>
        <v>0</v>
      </c>
      <c r="U29" s="730">
        <f t="shared" si="88"/>
        <v>0</v>
      </c>
      <c r="V29" s="729">
        <f t="shared" si="87"/>
        <v>0</v>
      </c>
      <c r="W29" s="730">
        <f t="shared" si="88"/>
        <v>0</v>
      </c>
      <c r="X29" s="729">
        <f t="shared" si="87"/>
        <v>0</v>
      </c>
      <c r="Y29" s="730">
        <f t="shared" si="88"/>
        <v>0</v>
      </c>
      <c r="Z29" s="728"/>
      <c r="AA29" s="728"/>
      <c r="AB29" s="728"/>
      <c r="AC29" s="728"/>
      <c r="AD29" s="728"/>
      <c r="AE29" s="728"/>
      <c r="AF29" s="728"/>
      <c r="AG29" s="731"/>
      <c r="AH29" s="731"/>
      <c r="AI29" s="731"/>
      <c r="AJ29" s="731"/>
      <c r="AK29" s="731"/>
      <c r="AL29" s="731"/>
      <c r="AM29" s="731"/>
      <c r="AN29" s="731"/>
      <c r="AO29" s="731"/>
      <c r="AP29" s="731"/>
      <c r="AQ29" s="731"/>
      <c r="AR29" s="731"/>
      <c r="AS29" s="731"/>
      <c r="AT29" s="731"/>
    </row>
    <row r="30" spans="1:51" s="727" customFormat="1" ht="21.75" hidden="1" customHeight="1" x14ac:dyDescent="0.3">
      <c r="A30" s="732"/>
      <c r="B30" s="728"/>
      <c r="C30" s="728"/>
      <c r="D30" s="729">
        <f t="shared" si="85"/>
        <v>0</v>
      </c>
      <c r="E30" s="730">
        <f t="shared" si="86"/>
        <v>0</v>
      </c>
      <c r="F30" s="729">
        <f t="shared" si="87"/>
        <v>0</v>
      </c>
      <c r="G30" s="730">
        <f t="shared" si="88"/>
        <v>0</v>
      </c>
      <c r="H30" s="729">
        <f t="shared" si="87"/>
        <v>0</v>
      </c>
      <c r="I30" s="730">
        <f t="shared" si="88"/>
        <v>0</v>
      </c>
      <c r="J30" s="729">
        <f t="shared" si="87"/>
        <v>0</v>
      </c>
      <c r="K30" s="730">
        <f t="shared" si="88"/>
        <v>0</v>
      </c>
      <c r="L30" s="729">
        <f t="shared" si="87"/>
        <v>0</v>
      </c>
      <c r="M30" s="730">
        <f t="shared" si="88"/>
        <v>0</v>
      </c>
      <c r="N30" s="729">
        <f t="shared" si="87"/>
        <v>0</v>
      </c>
      <c r="O30" s="730">
        <f t="shared" si="88"/>
        <v>0</v>
      </c>
      <c r="P30" s="729">
        <f t="shared" si="87"/>
        <v>0</v>
      </c>
      <c r="Q30" s="730">
        <f t="shared" si="88"/>
        <v>0</v>
      </c>
      <c r="R30" s="729">
        <f t="shared" si="87"/>
        <v>0</v>
      </c>
      <c r="S30" s="730">
        <f t="shared" si="88"/>
        <v>0</v>
      </c>
      <c r="T30" s="729">
        <f t="shared" si="87"/>
        <v>0</v>
      </c>
      <c r="U30" s="730">
        <f t="shared" si="88"/>
        <v>0</v>
      </c>
      <c r="V30" s="729">
        <f t="shared" si="87"/>
        <v>0</v>
      </c>
      <c r="W30" s="730">
        <f t="shared" si="88"/>
        <v>0</v>
      </c>
      <c r="X30" s="729">
        <f t="shared" si="87"/>
        <v>0</v>
      </c>
      <c r="Y30" s="730">
        <f t="shared" si="88"/>
        <v>0</v>
      </c>
      <c r="Z30" s="728"/>
      <c r="AA30" s="728"/>
      <c r="AB30" s="728"/>
      <c r="AC30" s="728"/>
      <c r="AD30" s="728"/>
      <c r="AE30" s="728"/>
      <c r="AF30" s="728"/>
      <c r="AG30" s="731"/>
      <c r="AH30" s="731"/>
      <c r="AI30" s="731"/>
      <c r="AJ30" s="731"/>
      <c r="AK30" s="731"/>
      <c r="AL30" s="731"/>
      <c r="AM30" s="731"/>
      <c r="AN30" s="731"/>
      <c r="AO30" s="731"/>
      <c r="AP30" s="731"/>
      <c r="AQ30" s="731"/>
      <c r="AR30" s="731"/>
      <c r="AS30" s="731"/>
      <c r="AT30" s="731"/>
    </row>
    <row r="31" spans="1:51" s="727" customFormat="1" ht="21.75" hidden="1" customHeight="1" x14ac:dyDescent="0.3">
      <c r="A31" s="732"/>
      <c r="B31" s="728"/>
      <c r="C31" s="728"/>
      <c r="D31" s="729">
        <f t="shared" si="85"/>
        <v>0</v>
      </c>
      <c r="E31" s="730">
        <f t="shared" si="86"/>
        <v>0</v>
      </c>
      <c r="F31" s="729">
        <f t="shared" si="87"/>
        <v>0</v>
      </c>
      <c r="G31" s="730">
        <f t="shared" si="88"/>
        <v>0</v>
      </c>
      <c r="H31" s="729">
        <f t="shared" si="87"/>
        <v>0</v>
      </c>
      <c r="I31" s="730">
        <f t="shared" si="88"/>
        <v>0</v>
      </c>
      <c r="J31" s="729">
        <f t="shared" si="87"/>
        <v>0</v>
      </c>
      <c r="K31" s="730">
        <f t="shared" si="88"/>
        <v>0</v>
      </c>
      <c r="L31" s="729">
        <f t="shared" si="87"/>
        <v>0</v>
      </c>
      <c r="M31" s="730">
        <f t="shared" si="88"/>
        <v>0</v>
      </c>
      <c r="N31" s="729">
        <f t="shared" si="87"/>
        <v>0</v>
      </c>
      <c r="O31" s="730">
        <f t="shared" si="88"/>
        <v>0</v>
      </c>
      <c r="P31" s="729">
        <f t="shared" si="87"/>
        <v>0</v>
      </c>
      <c r="Q31" s="730">
        <f t="shared" si="88"/>
        <v>0</v>
      </c>
      <c r="R31" s="729">
        <f t="shared" si="87"/>
        <v>0</v>
      </c>
      <c r="S31" s="730">
        <f t="shared" si="88"/>
        <v>0</v>
      </c>
      <c r="T31" s="729">
        <f t="shared" si="87"/>
        <v>0</v>
      </c>
      <c r="U31" s="730">
        <f t="shared" si="88"/>
        <v>0</v>
      </c>
      <c r="V31" s="729">
        <f t="shared" si="87"/>
        <v>0</v>
      </c>
      <c r="W31" s="730">
        <f t="shared" si="88"/>
        <v>0</v>
      </c>
      <c r="X31" s="729">
        <f t="shared" si="87"/>
        <v>0</v>
      </c>
      <c r="Y31" s="730">
        <f t="shared" si="88"/>
        <v>0</v>
      </c>
      <c r="Z31" s="728"/>
      <c r="AA31" s="728"/>
      <c r="AB31" s="728"/>
      <c r="AC31" s="728"/>
      <c r="AD31" s="728"/>
      <c r="AE31" s="728"/>
      <c r="AF31" s="728"/>
      <c r="AG31" s="731"/>
      <c r="AH31" s="731"/>
      <c r="AI31" s="731"/>
      <c r="AJ31" s="731"/>
      <c r="AK31" s="731"/>
      <c r="AL31" s="731"/>
      <c r="AM31" s="731"/>
      <c r="AN31" s="731"/>
      <c r="AO31" s="731"/>
      <c r="AP31" s="731"/>
      <c r="AQ31" s="731"/>
      <c r="AR31" s="731"/>
      <c r="AS31" s="731"/>
      <c r="AT31" s="731"/>
    </row>
    <row r="32" spans="1:51" ht="20.25" hidden="1" customHeight="1" x14ac:dyDescent="0.4">
      <c r="A32" s="109"/>
      <c r="B32" s="28"/>
      <c r="C32" s="28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28"/>
      <c r="AA32" s="28"/>
      <c r="AB32" s="28"/>
      <c r="AC32" s="28"/>
      <c r="AD32" s="28"/>
      <c r="AE32" s="28"/>
      <c r="AF32" s="28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</row>
    <row r="33" spans="1:46" ht="20.25" hidden="1" customHeight="1" x14ac:dyDescent="0.4">
      <c r="A33" s="109"/>
      <c r="B33" s="28"/>
      <c r="C33" s="28"/>
      <c r="D33" s="63">
        <f t="shared" ref="D33:Y33" si="89">SUM(D21:D31)</f>
        <v>0</v>
      </c>
      <c r="E33" s="63">
        <f t="shared" si="89"/>
        <v>0</v>
      </c>
      <c r="F33" s="63">
        <f t="shared" si="89"/>
        <v>0</v>
      </c>
      <c r="G33" s="63">
        <f t="shared" si="89"/>
        <v>0</v>
      </c>
      <c r="H33" s="63">
        <f t="shared" si="89"/>
        <v>0</v>
      </c>
      <c r="I33" s="63">
        <f t="shared" si="89"/>
        <v>0</v>
      </c>
      <c r="J33" s="63">
        <f t="shared" si="89"/>
        <v>0</v>
      </c>
      <c r="K33" s="63">
        <f t="shared" si="89"/>
        <v>0</v>
      </c>
      <c r="L33" s="63">
        <f t="shared" si="89"/>
        <v>0</v>
      </c>
      <c r="M33" s="63">
        <f t="shared" si="89"/>
        <v>0</v>
      </c>
      <c r="N33" s="63">
        <f t="shared" si="89"/>
        <v>0</v>
      </c>
      <c r="O33" s="63">
        <f t="shared" si="89"/>
        <v>0</v>
      </c>
      <c r="P33" s="63">
        <f t="shared" si="89"/>
        <v>0</v>
      </c>
      <c r="Q33" s="63">
        <f t="shared" si="89"/>
        <v>0</v>
      </c>
      <c r="R33" s="63">
        <f t="shared" si="89"/>
        <v>0</v>
      </c>
      <c r="S33" s="63">
        <f t="shared" si="89"/>
        <v>0</v>
      </c>
      <c r="T33" s="63">
        <f t="shared" si="89"/>
        <v>0</v>
      </c>
      <c r="U33" s="63">
        <f t="shared" si="89"/>
        <v>0</v>
      </c>
      <c r="V33" s="63">
        <f t="shared" si="89"/>
        <v>0</v>
      </c>
      <c r="W33" s="63">
        <f t="shared" si="89"/>
        <v>0</v>
      </c>
      <c r="X33" s="63">
        <f t="shared" si="89"/>
        <v>0</v>
      </c>
      <c r="Y33" s="63">
        <f t="shared" si="89"/>
        <v>0</v>
      </c>
      <c r="Z33" s="28"/>
      <c r="AA33" s="28"/>
      <c r="AB33" s="28"/>
      <c r="AC33" s="28"/>
      <c r="AD33" s="28"/>
      <c r="AE33" s="28"/>
      <c r="AF33" s="28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</row>
    <row r="34" spans="1:46" ht="20.25" hidden="1" customHeight="1" x14ac:dyDescent="0.4">
      <c r="A34" s="109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</row>
    <row r="35" spans="1:46" ht="20.25" customHeight="1" x14ac:dyDescent="0.4">
      <c r="A35" s="10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</row>
    <row r="36" spans="1:46" ht="20.25" customHeight="1" x14ac:dyDescent="0.25">
      <c r="C36" s="1145" t="s">
        <v>6</v>
      </c>
    </row>
    <row r="37" spans="1:46" ht="18" customHeight="1" x14ac:dyDescent="0.35">
      <c r="A37" s="53"/>
      <c r="B37" s="53"/>
      <c r="C37" s="1145"/>
      <c r="D37" s="1146" t="s">
        <v>5</v>
      </c>
      <c r="E37" s="1146"/>
      <c r="F37" s="1146" t="s">
        <v>5</v>
      </c>
      <c r="G37" s="1146"/>
      <c r="H37" s="179" t="s">
        <v>5</v>
      </c>
      <c r="I37" s="179"/>
      <c r="J37" s="179" t="s">
        <v>5</v>
      </c>
      <c r="K37" s="179"/>
      <c r="L37" s="179" t="s">
        <v>5</v>
      </c>
      <c r="M37" s="179"/>
      <c r="N37" s="179" t="s">
        <v>5</v>
      </c>
      <c r="O37" s="179"/>
      <c r="P37" s="179" t="s">
        <v>5</v>
      </c>
      <c r="Q37" s="179"/>
      <c r="R37" s="179" t="s">
        <v>5</v>
      </c>
      <c r="S37" s="179"/>
      <c r="T37" s="179" t="s">
        <v>5</v>
      </c>
      <c r="U37" s="179"/>
      <c r="V37" s="179" t="s">
        <v>5</v>
      </c>
      <c r="W37" s="179"/>
      <c r="X37" s="179" t="s">
        <v>5</v>
      </c>
      <c r="Y37" s="179"/>
    </row>
    <row r="38" spans="1:46" ht="27" customHeight="1" x14ac:dyDescent="0.4">
      <c r="A38" s="53"/>
      <c r="B38" s="53"/>
      <c r="C38" s="1145"/>
      <c r="D38" s="180">
        <v>1</v>
      </c>
      <c r="E38" s="180"/>
      <c r="F38" s="181">
        <v>2</v>
      </c>
      <c r="G38" s="181"/>
      <c r="H38" s="180">
        <v>3</v>
      </c>
      <c r="I38" s="180"/>
      <c r="J38" s="181">
        <v>4</v>
      </c>
      <c r="K38" s="181"/>
      <c r="L38" s="180">
        <v>5</v>
      </c>
      <c r="M38" s="180"/>
      <c r="N38" s="181">
        <v>6</v>
      </c>
      <c r="O38" s="181"/>
      <c r="P38" s="180">
        <v>7</v>
      </c>
      <c r="Q38" s="180"/>
      <c r="R38" s="181">
        <v>8</v>
      </c>
      <c r="S38" s="181"/>
      <c r="T38" s="180">
        <v>9</v>
      </c>
      <c r="U38" s="180"/>
      <c r="V38" s="181">
        <v>10</v>
      </c>
      <c r="W38" s="181"/>
      <c r="X38" s="180">
        <v>11</v>
      </c>
      <c r="Y38" s="180"/>
    </row>
    <row r="39" spans="1:46" ht="21" customHeight="1" x14ac:dyDescent="0.35">
      <c r="A39" s="53"/>
    </row>
    <row r="40" spans="1:46" s="76" customFormat="1" ht="34.5" customHeight="1" x14ac:dyDescent="0.7">
      <c r="C40" s="862">
        <v>1</v>
      </c>
      <c r="D40" s="88">
        <v>10</v>
      </c>
      <c r="E40" s="863">
        <v>1</v>
      </c>
      <c r="F40" s="88">
        <v>8</v>
      </c>
      <c r="G40" s="89">
        <v>1</v>
      </c>
      <c r="H40" s="863">
        <v>6</v>
      </c>
      <c r="I40" s="863">
        <v>1</v>
      </c>
      <c r="J40" s="88">
        <v>4</v>
      </c>
      <c r="K40" s="89">
        <v>1</v>
      </c>
      <c r="L40" s="863">
        <v>2</v>
      </c>
      <c r="M40" s="863">
        <v>1</v>
      </c>
      <c r="N40" s="88">
        <v>11</v>
      </c>
      <c r="O40" s="89">
        <v>1</v>
      </c>
      <c r="P40" s="863">
        <v>9</v>
      </c>
      <c r="Q40" s="863">
        <v>1</v>
      </c>
      <c r="R40" s="88">
        <v>7</v>
      </c>
      <c r="S40" s="89">
        <v>1</v>
      </c>
      <c r="T40" s="863">
        <v>5</v>
      </c>
      <c r="U40" s="863">
        <v>1</v>
      </c>
      <c r="V40" s="88">
        <v>3</v>
      </c>
      <c r="W40" s="89">
        <v>1</v>
      </c>
      <c r="X40" s="864"/>
      <c r="Y40" s="865"/>
      <c r="Z40" s="48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</row>
    <row r="41" spans="1:46" ht="34.5" customHeight="1" x14ac:dyDescent="0.7">
      <c r="C41" s="862">
        <v>2</v>
      </c>
      <c r="D41" s="93">
        <v>9</v>
      </c>
      <c r="E41" s="52">
        <v>2</v>
      </c>
      <c r="F41" s="93">
        <v>7</v>
      </c>
      <c r="G41" s="94">
        <v>2</v>
      </c>
      <c r="H41" s="52">
        <v>5</v>
      </c>
      <c r="I41" s="52">
        <v>2</v>
      </c>
      <c r="J41" s="93">
        <v>3</v>
      </c>
      <c r="K41" s="94">
        <v>2</v>
      </c>
      <c r="L41" s="866">
        <f>SUM(M40)</f>
        <v>1</v>
      </c>
      <c r="M41" s="866">
        <f>SUM(L40)</f>
        <v>2</v>
      </c>
      <c r="N41" s="93">
        <v>10</v>
      </c>
      <c r="O41" s="94">
        <v>2</v>
      </c>
      <c r="P41" s="52">
        <v>8</v>
      </c>
      <c r="Q41" s="52">
        <v>2</v>
      </c>
      <c r="R41" s="93">
        <v>6</v>
      </c>
      <c r="S41" s="94">
        <v>2</v>
      </c>
      <c r="T41" s="52">
        <v>4</v>
      </c>
      <c r="U41" s="52">
        <v>2</v>
      </c>
      <c r="V41" s="867"/>
      <c r="W41" s="868"/>
      <c r="X41" s="52">
        <v>11</v>
      </c>
      <c r="Y41" s="94">
        <v>2</v>
      </c>
    </row>
    <row r="42" spans="1:46" s="76" customFormat="1" ht="34.5" customHeight="1" x14ac:dyDescent="0.7">
      <c r="C42" s="862">
        <v>3</v>
      </c>
      <c r="D42" s="93">
        <v>8</v>
      </c>
      <c r="E42" s="52">
        <v>3</v>
      </c>
      <c r="F42" s="93">
        <v>6</v>
      </c>
      <c r="G42" s="94">
        <v>3</v>
      </c>
      <c r="H42" s="52">
        <v>4</v>
      </c>
      <c r="I42" s="52">
        <v>3</v>
      </c>
      <c r="J42" s="869">
        <f>SUM(K41)</f>
        <v>2</v>
      </c>
      <c r="K42" s="870">
        <f>SUM(J41)</f>
        <v>3</v>
      </c>
      <c r="L42" s="52">
        <v>11</v>
      </c>
      <c r="M42" s="52">
        <v>3</v>
      </c>
      <c r="N42" s="93">
        <v>9</v>
      </c>
      <c r="O42" s="94">
        <v>3</v>
      </c>
      <c r="P42" s="52">
        <v>7</v>
      </c>
      <c r="Q42" s="52">
        <v>3</v>
      </c>
      <c r="R42" s="93">
        <v>5</v>
      </c>
      <c r="S42" s="94">
        <v>3</v>
      </c>
      <c r="T42" s="871"/>
      <c r="U42" s="871"/>
      <c r="V42" s="869">
        <f>SUM(W40)</f>
        <v>1</v>
      </c>
      <c r="W42" s="870">
        <f>SUM(V40)</f>
        <v>3</v>
      </c>
      <c r="X42" s="52">
        <v>10</v>
      </c>
      <c r="Y42" s="94">
        <v>3</v>
      </c>
      <c r="Z42" s="48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</row>
    <row r="43" spans="1:46" ht="34.5" customHeight="1" x14ac:dyDescent="0.7">
      <c r="C43" s="862">
        <v>4</v>
      </c>
      <c r="D43" s="93">
        <v>7</v>
      </c>
      <c r="E43" s="52">
        <v>4</v>
      </c>
      <c r="F43" s="93">
        <v>5</v>
      </c>
      <c r="G43" s="94">
        <v>4</v>
      </c>
      <c r="H43" s="866">
        <f>SUM(I42)</f>
        <v>3</v>
      </c>
      <c r="I43" s="866">
        <f>SUM(H42)</f>
        <v>4</v>
      </c>
      <c r="J43" s="869">
        <f>SUM(K40)</f>
        <v>1</v>
      </c>
      <c r="K43" s="870">
        <f>SUM(J40)</f>
        <v>4</v>
      </c>
      <c r="L43" s="52">
        <v>10</v>
      </c>
      <c r="M43" s="52"/>
      <c r="N43" s="93">
        <v>8</v>
      </c>
      <c r="O43" s="94">
        <v>4</v>
      </c>
      <c r="P43" s="52">
        <v>6</v>
      </c>
      <c r="Q43" s="52">
        <v>4</v>
      </c>
      <c r="R43" s="867"/>
      <c r="S43" s="868"/>
      <c r="T43" s="866">
        <f>SUM(U41)</f>
        <v>2</v>
      </c>
      <c r="U43" s="866">
        <f>SUM(T41)</f>
        <v>4</v>
      </c>
      <c r="V43" s="93">
        <v>11</v>
      </c>
      <c r="W43" s="94">
        <v>4</v>
      </c>
      <c r="X43" s="52">
        <v>9</v>
      </c>
      <c r="Y43" s="94">
        <v>4</v>
      </c>
    </row>
    <row r="44" spans="1:46" ht="34.5" customHeight="1" x14ac:dyDescent="0.7">
      <c r="C44" s="862">
        <v>5</v>
      </c>
      <c r="D44" s="93">
        <v>6</v>
      </c>
      <c r="E44" s="52">
        <v>5</v>
      </c>
      <c r="F44" s="869">
        <f>SUM(G43)</f>
        <v>4</v>
      </c>
      <c r="G44" s="870">
        <f>SUM(F43)</f>
        <v>5</v>
      </c>
      <c r="H44" s="866">
        <f>SUM(I41)</f>
        <v>2</v>
      </c>
      <c r="I44" s="866">
        <f>SUM(H41)</f>
        <v>5</v>
      </c>
      <c r="J44" s="93">
        <v>11</v>
      </c>
      <c r="K44" s="94">
        <v>5</v>
      </c>
      <c r="L44" s="52">
        <v>9</v>
      </c>
      <c r="M44" s="52">
        <v>5</v>
      </c>
      <c r="N44" s="93">
        <v>7</v>
      </c>
      <c r="O44" s="94">
        <v>5</v>
      </c>
      <c r="P44" s="871"/>
      <c r="Q44" s="871"/>
      <c r="R44" s="869">
        <f>SUM(S42)</f>
        <v>3</v>
      </c>
      <c r="S44" s="870">
        <f>SUM(R42)</f>
        <v>5</v>
      </c>
      <c r="T44" s="866">
        <f>SUM(U40)</f>
        <v>1</v>
      </c>
      <c r="U44" s="866">
        <f>SUM(T40)</f>
        <v>5</v>
      </c>
      <c r="V44" s="93">
        <v>10</v>
      </c>
      <c r="W44" s="94">
        <v>5</v>
      </c>
      <c r="X44" s="52">
        <v>8</v>
      </c>
      <c r="Y44" s="94">
        <v>5</v>
      </c>
    </row>
    <row r="45" spans="1:46" ht="34.5" customHeight="1" x14ac:dyDescent="0.7">
      <c r="C45" s="862">
        <v>6</v>
      </c>
      <c r="D45" s="869">
        <f>SUM(E44)</f>
        <v>5</v>
      </c>
      <c r="E45" s="866">
        <f>SUM(D44)</f>
        <v>6</v>
      </c>
      <c r="F45" s="869">
        <f>SUM(G42)</f>
        <v>3</v>
      </c>
      <c r="G45" s="870">
        <f>SUM(F42)</f>
        <v>6</v>
      </c>
      <c r="H45" s="866">
        <f>SUM(I40)</f>
        <v>1</v>
      </c>
      <c r="I45" s="866">
        <f>SUM(H40)</f>
        <v>6</v>
      </c>
      <c r="J45" s="93">
        <v>10</v>
      </c>
      <c r="K45" s="94">
        <v>6</v>
      </c>
      <c r="L45" s="52">
        <v>8</v>
      </c>
      <c r="M45" s="52">
        <v>6</v>
      </c>
      <c r="N45" s="867"/>
      <c r="O45" s="868"/>
      <c r="P45" s="866">
        <f>SUM(Q43)</f>
        <v>4</v>
      </c>
      <c r="Q45" s="866">
        <f>SUM(P43)</f>
        <v>6</v>
      </c>
      <c r="R45" s="869">
        <f>SUM(S41)</f>
        <v>2</v>
      </c>
      <c r="S45" s="870">
        <f>SUM(R41)</f>
        <v>6</v>
      </c>
      <c r="T45" s="52">
        <v>11</v>
      </c>
      <c r="U45" s="52">
        <v>6</v>
      </c>
      <c r="V45" s="93">
        <v>9</v>
      </c>
      <c r="W45" s="94">
        <v>6</v>
      </c>
      <c r="X45" s="52">
        <v>7</v>
      </c>
      <c r="Y45" s="94">
        <v>6</v>
      </c>
    </row>
    <row r="46" spans="1:46" ht="34.5" customHeight="1" x14ac:dyDescent="0.7">
      <c r="C46" s="862">
        <v>7</v>
      </c>
      <c r="D46" s="869">
        <f>SUM(E43)</f>
        <v>4</v>
      </c>
      <c r="E46" s="866">
        <f>SUM(D43)</f>
        <v>7</v>
      </c>
      <c r="F46" s="869">
        <f>SUM(G41)</f>
        <v>2</v>
      </c>
      <c r="G46" s="870">
        <f>SUM(F41)</f>
        <v>7</v>
      </c>
      <c r="H46" s="52">
        <v>11</v>
      </c>
      <c r="I46" s="52">
        <v>7</v>
      </c>
      <c r="J46" s="93">
        <v>9</v>
      </c>
      <c r="K46" s="94">
        <v>7</v>
      </c>
      <c r="L46" s="871"/>
      <c r="M46" s="871"/>
      <c r="N46" s="869">
        <f>SUM(O44)</f>
        <v>5</v>
      </c>
      <c r="O46" s="870">
        <f>SUM(N44)</f>
        <v>7</v>
      </c>
      <c r="P46" s="866">
        <f>SUM(Q42)</f>
        <v>3</v>
      </c>
      <c r="Q46" s="866">
        <f>SUM(P42)</f>
        <v>7</v>
      </c>
      <c r="R46" s="869">
        <f>SUM(S40)</f>
        <v>1</v>
      </c>
      <c r="S46" s="870">
        <f>SUM(R40)</f>
        <v>7</v>
      </c>
      <c r="T46" s="52">
        <v>10</v>
      </c>
      <c r="U46" s="52">
        <v>7</v>
      </c>
      <c r="V46" s="93">
        <v>8</v>
      </c>
      <c r="W46" s="94">
        <v>7</v>
      </c>
      <c r="X46" s="866">
        <f>SUM(Y45)</f>
        <v>6</v>
      </c>
      <c r="Y46" s="870">
        <f>SUM(X45)</f>
        <v>7</v>
      </c>
    </row>
    <row r="47" spans="1:46" ht="34.5" customHeight="1" x14ac:dyDescent="0.7">
      <c r="C47" s="862">
        <v>8</v>
      </c>
      <c r="D47" s="869">
        <f>SUM(E42)</f>
        <v>3</v>
      </c>
      <c r="E47" s="866">
        <f>SUM(D42)</f>
        <v>8</v>
      </c>
      <c r="F47" s="869">
        <f>SUM(G40)</f>
        <v>1</v>
      </c>
      <c r="G47" s="870">
        <f>SUM(F40)</f>
        <v>8</v>
      </c>
      <c r="H47" s="52">
        <v>10</v>
      </c>
      <c r="I47" s="52">
        <v>8</v>
      </c>
      <c r="J47" s="867"/>
      <c r="K47" s="868"/>
      <c r="L47" s="866">
        <f>SUM(M45)</f>
        <v>6</v>
      </c>
      <c r="M47" s="866">
        <f>SUM(L45)</f>
        <v>8</v>
      </c>
      <c r="N47" s="869">
        <f>SUM(O43)</f>
        <v>4</v>
      </c>
      <c r="O47" s="870">
        <f>SUM(N43)</f>
        <v>8</v>
      </c>
      <c r="P47" s="866">
        <f>SUM(Q41)</f>
        <v>2</v>
      </c>
      <c r="Q47" s="866">
        <f>SUM(P41)</f>
        <v>8</v>
      </c>
      <c r="R47" s="93">
        <v>11</v>
      </c>
      <c r="S47" s="94">
        <v>8</v>
      </c>
      <c r="T47" s="52">
        <v>9</v>
      </c>
      <c r="U47" s="52">
        <v>8</v>
      </c>
      <c r="V47" s="869">
        <f>SUM(W46)</f>
        <v>7</v>
      </c>
      <c r="W47" s="870">
        <f>SUM(V46)</f>
        <v>8</v>
      </c>
      <c r="X47" s="866">
        <f>SUM(Y44)</f>
        <v>5</v>
      </c>
      <c r="Y47" s="870">
        <f>SUM(X44)</f>
        <v>8</v>
      </c>
    </row>
    <row r="48" spans="1:46" ht="34.5" customHeight="1" x14ac:dyDescent="0.7">
      <c r="C48" s="862">
        <v>9</v>
      </c>
      <c r="D48" s="869">
        <f>SUM(E41)</f>
        <v>2</v>
      </c>
      <c r="E48" s="866">
        <f>SUM(D41)</f>
        <v>9</v>
      </c>
      <c r="F48" s="93">
        <v>11</v>
      </c>
      <c r="G48" s="94">
        <v>9</v>
      </c>
      <c r="H48" s="871"/>
      <c r="I48" s="871"/>
      <c r="J48" s="869">
        <f>SUM(K46)</f>
        <v>7</v>
      </c>
      <c r="K48" s="870">
        <f>SUM(J46)</f>
        <v>9</v>
      </c>
      <c r="L48" s="866">
        <f>SUM(M44)</f>
        <v>5</v>
      </c>
      <c r="M48" s="866">
        <f>SUM(L44)</f>
        <v>9</v>
      </c>
      <c r="N48" s="869">
        <f>SUM(O42)</f>
        <v>3</v>
      </c>
      <c r="O48" s="870">
        <f>SUM(N42)</f>
        <v>9</v>
      </c>
      <c r="P48" s="866">
        <f>SUM(Q40)</f>
        <v>1</v>
      </c>
      <c r="Q48" s="866">
        <f>SUM(P40)</f>
        <v>9</v>
      </c>
      <c r="R48" s="93">
        <v>10</v>
      </c>
      <c r="S48" s="94">
        <v>9</v>
      </c>
      <c r="T48" s="866">
        <f>SUM(U47)</f>
        <v>8</v>
      </c>
      <c r="U48" s="866">
        <f>SUM(T47)</f>
        <v>9</v>
      </c>
      <c r="V48" s="869">
        <f>SUM(W45)</f>
        <v>6</v>
      </c>
      <c r="W48" s="870">
        <f>SUM(V45)</f>
        <v>9</v>
      </c>
      <c r="X48" s="866">
        <f>SUM(Y43)</f>
        <v>4</v>
      </c>
      <c r="Y48" s="870">
        <f>SUM(X43)</f>
        <v>9</v>
      </c>
    </row>
    <row r="49" spans="3:25" ht="34.5" customHeight="1" x14ac:dyDescent="0.7">
      <c r="C49" s="862">
        <v>10</v>
      </c>
      <c r="D49" s="869">
        <f>SUM(E40)</f>
        <v>1</v>
      </c>
      <c r="E49" s="866">
        <f>SUM(D40)</f>
        <v>10</v>
      </c>
      <c r="F49" s="867"/>
      <c r="G49" s="868"/>
      <c r="H49" s="866">
        <f>SUM(I47)</f>
        <v>8</v>
      </c>
      <c r="I49" s="866">
        <f>SUM(H47)</f>
        <v>10</v>
      </c>
      <c r="J49" s="869">
        <f>SUM(K45)</f>
        <v>6</v>
      </c>
      <c r="K49" s="870">
        <f>SUM(J45)</f>
        <v>10</v>
      </c>
      <c r="L49" s="866">
        <f>SUM(M43)</f>
        <v>0</v>
      </c>
      <c r="M49" s="866">
        <f>SUM(L43)</f>
        <v>10</v>
      </c>
      <c r="N49" s="869">
        <f>SUM(O41)</f>
        <v>2</v>
      </c>
      <c r="O49" s="870">
        <f>SUM(N41)</f>
        <v>10</v>
      </c>
      <c r="P49" s="52">
        <v>11</v>
      </c>
      <c r="Q49" s="52">
        <v>10</v>
      </c>
      <c r="R49" s="869">
        <f>SUM(S48)</f>
        <v>9</v>
      </c>
      <c r="S49" s="870">
        <f>SUM(R48)</f>
        <v>10</v>
      </c>
      <c r="T49" s="866">
        <f>SUM(U46)</f>
        <v>7</v>
      </c>
      <c r="U49" s="866">
        <f>SUM(T46)</f>
        <v>10</v>
      </c>
      <c r="V49" s="869">
        <f>SUM(W44)</f>
        <v>5</v>
      </c>
      <c r="W49" s="870">
        <f>SUM(V44)</f>
        <v>10</v>
      </c>
      <c r="X49" s="866">
        <f>SUM(Y42)</f>
        <v>3</v>
      </c>
      <c r="Y49" s="870">
        <f>SUM(X42)</f>
        <v>10</v>
      </c>
    </row>
    <row r="50" spans="3:25" ht="34.5" customHeight="1" x14ac:dyDescent="0.7">
      <c r="C50" s="862">
        <v>11</v>
      </c>
      <c r="D50" s="872"/>
      <c r="E50" s="873"/>
      <c r="F50" s="874">
        <f>SUM(G48)</f>
        <v>9</v>
      </c>
      <c r="G50" s="875">
        <f>SUM(F48)</f>
        <v>11</v>
      </c>
      <c r="H50" s="876">
        <f>SUM(I46)</f>
        <v>7</v>
      </c>
      <c r="I50" s="876">
        <f>SUM(H46)</f>
        <v>11</v>
      </c>
      <c r="J50" s="874">
        <f>SUM(K44)</f>
        <v>5</v>
      </c>
      <c r="K50" s="875">
        <f>SUM(J44)</f>
        <v>11</v>
      </c>
      <c r="L50" s="876">
        <f>SUM(M42)</f>
        <v>3</v>
      </c>
      <c r="M50" s="876">
        <f>SUM(L42)</f>
        <v>11</v>
      </c>
      <c r="N50" s="874">
        <f>SUM(O40)</f>
        <v>1</v>
      </c>
      <c r="O50" s="875">
        <f>SUM(N40)</f>
        <v>11</v>
      </c>
      <c r="P50" s="876">
        <f>SUM(Q49)</f>
        <v>10</v>
      </c>
      <c r="Q50" s="876">
        <f>SUM(P49)</f>
        <v>11</v>
      </c>
      <c r="R50" s="874">
        <f>SUM(S47)</f>
        <v>8</v>
      </c>
      <c r="S50" s="875">
        <f>SUM(R47)</f>
        <v>11</v>
      </c>
      <c r="T50" s="876">
        <f>SUM(U45)</f>
        <v>6</v>
      </c>
      <c r="U50" s="876">
        <f>SUM(T45)</f>
        <v>11</v>
      </c>
      <c r="V50" s="874">
        <f>SUM(W43)</f>
        <v>4</v>
      </c>
      <c r="W50" s="875">
        <f>SUM(V43)</f>
        <v>11</v>
      </c>
      <c r="X50" s="876">
        <f>SUM(Y41)</f>
        <v>2</v>
      </c>
      <c r="Y50" s="875">
        <f>SUM(X41)</f>
        <v>11</v>
      </c>
    </row>
  </sheetData>
  <sheetProtection sheet="1" objects="1" scenarios="1"/>
  <mergeCells count="56">
    <mergeCell ref="X3:Y3"/>
    <mergeCell ref="C1:C5"/>
    <mergeCell ref="D3:E3"/>
    <mergeCell ref="F3:G3"/>
    <mergeCell ref="H3:I3"/>
    <mergeCell ref="J3:K3"/>
    <mergeCell ref="L3:M3"/>
    <mergeCell ref="D4:E4"/>
    <mergeCell ref="F4:G4"/>
    <mergeCell ref="N3:O3"/>
    <mergeCell ref="P3:Q3"/>
    <mergeCell ref="R3:S3"/>
    <mergeCell ref="T3:U3"/>
    <mergeCell ref="V3:W3"/>
    <mergeCell ref="X4:Y4"/>
    <mergeCell ref="AA4:AB4"/>
    <mergeCell ref="C36:C38"/>
    <mergeCell ref="D37:E37"/>
    <mergeCell ref="F37:G37"/>
    <mergeCell ref="L4:M4"/>
    <mergeCell ref="N4:O4"/>
    <mergeCell ref="P4:Q4"/>
    <mergeCell ref="R4:S4"/>
    <mergeCell ref="T4:U4"/>
    <mergeCell ref="H4:I4"/>
    <mergeCell ref="V4:W4"/>
    <mergeCell ref="J4:K4"/>
    <mergeCell ref="D20:E20"/>
    <mergeCell ref="F20:G20"/>
    <mergeCell ref="H20:I20"/>
    <mergeCell ref="J20:K20"/>
    <mergeCell ref="BC4:BE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V4:CX4"/>
    <mergeCell ref="CY4:DA4"/>
    <mergeCell ref="DB4:DD4"/>
    <mergeCell ref="CG4:CI4"/>
    <mergeCell ref="CJ4:CL4"/>
    <mergeCell ref="CM4:CO4"/>
    <mergeCell ref="CP4:CR4"/>
    <mergeCell ref="CS4:CU4"/>
    <mergeCell ref="V20:W20"/>
    <mergeCell ref="X20:Y20"/>
    <mergeCell ref="L20:M20"/>
    <mergeCell ref="N20:O20"/>
    <mergeCell ref="P20:Q20"/>
    <mergeCell ref="R20:S20"/>
    <mergeCell ref="T20:U20"/>
  </mergeCells>
  <pageMargins left="0.39374999999999999" right="0.35416666666666669" top="0.92986111111111103" bottom="0.55138888888888893" header="0.35416666666666669" footer="0.51180555555555551"/>
  <pageSetup paperSize="9" scale="82" firstPageNumber="0" orientation="portrait" horizontalDpi="300" verticalDpi="300" r:id="rId1"/>
  <headerFooter alignWithMargins="0">
    <oddHeader>&amp;C&amp;20OÖ Plattenwerferlandesverband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34"/>
  </sheetPr>
  <dimension ref="A1:AH57"/>
  <sheetViews>
    <sheetView zoomScale="55" zoomScaleNormal="55" workbookViewId="0">
      <selection activeCell="A47" sqref="A47:XFD50"/>
    </sheetView>
  </sheetViews>
  <sheetFormatPr baseColWidth="10" defaultColWidth="11.453125" defaultRowHeight="12.5" x14ac:dyDescent="0.25"/>
  <cols>
    <col min="1" max="1" width="7.7265625" style="28" customWidth="1"/>
    <col min="2" max="2" width="39.26953125" style="28" customWidth="1"/>
    <col min="3" max="3" width="11.7265625" style="28" customWidth="1"/>
    <col min="4" max="4" width="5.54296875" style="28" customWidth="1"/>
    <col min="5" max="7" width="7" style="28" customWidth="1"/>
    <col min="8" max="8" width="1.81640625" style="28" customWidth="1"/>
    <col min="9" max="9" width="14.453125" style="28" customWidth="1"/>
    <col min="10" max="10" width="0.7265625" style="28" customWidth="1"/>
    <col min="11" max="11" width="10.81640625" style="28" customWidth="1"/>
    <col min="12" max="12" width="2" style="28" customWidth="1"/>
    <col min="13" max="13" width="31" hidden="1" customWidth="1"/>
    <col min="14" max="14" width="2.1796875" style="28" hidden="1" customWidth="1"/>
    <col min="15" max="15" width="19.81640625" style="28" hidden="1" customWidth="1"/>
    <col min="16" max="16" width="46.453125" style="28" hidden="1" customWidth="1"/>
    <col min="17" max="21" width="2.81640625" style="28" hidden="1" customWidth="1"/>
    <col min="22" max="22" width="48.81640625" style="28" hidden="1" customWidth="1"/>
    <col min="23" max="24" width="2.81640625" style="28" hidden="1" customWidth="1"/>
    <col min="25" max="27" width="9.26953125" style="28" hidden="1" customWidth="1"/>
    <col min="28" max="28" width="3.54296875" style="28" hidden="1" customWidth="1"/>
    <col min="29" max="29" width="13.54296875" style="28" hidden="1" customWidth="1"/>
    <col min="30" max="30" width="3.453125" style="28" hidden="1" customWidth="1"/>
    <col min="31" max="32" width="11.453125" style="28" hidden="1" customWidth="1"/>
    <col min="33" max="38" width="11.453125" style="28" customWidth="1"/>
    <col min="39" max="16384" width="11.453125" style="28"/>
  </cols>
  <sheetData>
    <row r="1" spans="1:34" ht="29.5" x14ac:dyDescent="0.55000000000000004">
      <c r="H1" s="258" t="s">
        <v>15</v>
      </c>
      <c r="I1" s="1149"/>
      <c r="J1" s="1149"/>
      <c r="K1" s="1149"/>
      <c r="L1" s="805"/>
      <c r="N1" s="733"/>
    </row>
    <row r="2" spans="1:34" ht="6" customHeight="1" x14ac:dyDescent="0.25"/>
    <row r="3" spans="1:34" ht="35" x14ac:dyDescent="0.7">
      <c r="A3" s="47"/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  <c r="L3" s="46"/>
      <c r="N3" s="46"/>
    </row>
    <row r="4" spans="1:34" ht="7.5" customHeight="1" x14ac:dyDescent="0.25">
      <c r="A4" s="48"/>
      <c r="B4" s="48"/>
      <c r="C4" s="48"/>
      <c r="G4" s="48"/>
      <c r="H4" s="48"/>
      <c r="I4" s="48"/>
      <c r="J4" s="48"/>
      <c r="K4" s="48"/>
      <c r="L4" s="48"/>
      <c r="N4" s="48"/>
    </row>
    <row r="5" spans="1:34" ht="29.5" x14ac:dyDescent="0.55000000000000004">
      <c r="A5" s="48"/>
      <c r="B5" s="29" t="s">
        <v>34</v>
      </c>
      <c r="C5" s="29" t="str">
        <f>IF(F26=1,Termine!B4,IF(F26=2,Termine!B5,IF(F26=3,Termine!B6,IF(F26=4,Termine!B7,IF(F26=5,Termine!B8,IF(F26=6,Termine!B9,IF(F26=7,Termine!B10,IF(F26=8,Termine!B11,IF(F26=9,Termine!B12,IF(F26=10,Termine!B13,))))))))))</f>
        <v>Union PWV Lambrechten 1</v>
      </c>
      <c r="E5" s="29"/>
      <c r="F5" s="29"/>
      <c r="G5" s="231"/>
      <c r="H5" s="48"/>
      <c r="I5" s="320"/>
      <c r="J5" s="48"/>
      <c r="K5" s="320"/>
      <c r="L5" s="320"/>
      <c r="N5" s="49"/>
    </row>
    <row r="6" spans="1:34" ht="6" customHeight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N6" s="52"/>
    </row>
    <row r="7" spans="1:34" s="31" customFormat="1" ht="25" x14ac:dyDescent="0.5">
      <c r="A7" s="437"/>
      <c r="B7" s="435" t="s">
        <v>2</v>
      </c>
      <c r="C7" s="436"/>
      <c r="D7" s="436"/>
      <c r="E7" s="809" t="s">
        <v>54</v>
      </c>
      <c r="F7" s="809" t="s">
        <v>55</v>
      </c>
      <c r="G7" s="809" t="s">
        <v>56</v>
      </c>
      <c r="H7" s="436"/>
      <c r="I7" s="957" t="s">
        <v>1</v>
      </c>
      <c r="J7" s="180"/>
      <c r="K7" s="957" t="s">
        <v>0</v>
      </c>
      <c r="L7" s="447"/>
      <c r="N7" s="46"/>
    </row>
    <row r="8" spans="1:34" ht="7.5" customHeight="1" x14ac:dyDescent="0.35">
      <c r="A8" s="48"/>
      <c r="B8" s="48"/>
      <c r="C8" s="48"/>
      <c r="D8" s="48"/>
      <c r="E8" s="86"/>
      <c r="F8" s="86"/>
      <c r="G8" s="86"/>
      <c r="H8" s="53"/>
      <c r="I8" s="48"/>
      <c r="J8" s="53"/>
      <c r="K8" s="48"/>
      <c r="L8" s="48"/>
      <c r="N8" s="48"/>
    </row>
    <row r="9" spans="1:34" s="350" customFormat="1" ht="20" x14ac:dyDescent="0.4">
      <c r="A9" s="422">
        <v>1</v>
      </c>
      <c r="B9" s="373" t="str">
        <f ca="1">INDEX(V$9:V$24,MATCH($M9,$O$9:$O$24,0))</f>
        <v/>
      </c>
      <c r="C9" s="373"/>
      <c r="D9" s="373"/>
      <c r="E9" s="422">
        <f t="shared" ref="E9:E24" ca="1" si="0">INDEX(Y$9:Y$24,MATCH($M9,$O$9:$O$24,0))</f>
        <v>1</v>
      </c>
      <c r="F9" s="422">
        <f t="shared" ref="F9:F24" ca="1" si="1">INDEX(Z$9:Z$24,MATCH($M9,$O$9:$O$24,0))</f>
        <v>0</v>
      </c>
      <c r="G9" s="422">
        <f t="shared" ref="G9:G24" ca="1" si="2">INDEX(AA$9:AA$24,MATCH($M9,$O$9:$O$24,0))</f>
        <v>0</v>
      </c>
      <c r="H9" s="373"/>
      <c r="I9" s="987">
        <f t="shared" ref="I9:I24" ca="1" si="3">INDEX(AC$9:AC$24,MATCH($M9,$O$9:$O$24,0))</f>
        <v>1.5</v>
      </c>
      <c r="J9" s="373"/>
      <c r="K9" s="490">
        <f t="shared" ref="K9:K24" ca="1" si="4">INDEX(AE$9:AE$24,MATCH($M9,$O$9:$O$24,0))</f>
        <v>3</v>
      </c>
      <c r="L9" s="373"/>
      <c r="M9" s="378">
        <f t="shared" ref="M9:M24" ca="1" si="5">LARGE($O$9:$O$24,A9)</f>
        <v>3015004</v>
      </c>
      <c r="N9" s="373"/>
      <c r="O9" s="373">
        <f ca="1">(AE9*100+AC9)*10000+17-A9</f>
        <v>16</v>
      </c>
      <c r="P9" s="373" t="str">
        <f t="shared" ref="P9:P24" ca="1" si="6">INDEX($V$9:$V$24,MATCH(M9,$O$9:$O$24,0))</f>
        <v/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  <c r="AF9" s="373"/>
      <c r="AG9" s="373"/>
      <c r="AH9" s="373"/>
    </row>
    <row r="10" spans="1:34" s="350" customFormat="1" ht="20" x14ac:dyDescent="0.4">
      <c r="A10" s="422">
        <v>2</v>
      </c>
      <c r="B10" s="373" t="str">
        <f t="shared" ref="B10:B24" ca="1" si="7">INDEX($V$9:$V$24,MATCH(M10,$O$9:$O$24,0))</f>
        <v/>
      </c>
      <c r="C10" s="373"/>
      <c r="D10" s="373"/>
      <c r="E10" s="422">
        <f t="shared" ca="1" si="0"/>
        <v>0</v>
      </c>
      <c r="F10" s="422">
        <f t="shared" ca="1" si="1"/>
        <v>0</v>
      </c>
      <c r="G10" s="422">
        <f t="shared" ca="1" si="2"/>
        <v>1</v>
      </c>
      <c r="H10" s="373"/>
      <c r="I10" s="987">
        <f t="shared" ca="1" si="3"/>
        <v>0.66666666666666663</v>
      </c>
      <c r="J10" s="373"/>
      <c r="K10" s="490">
        <f t="shared" ca="1" si="4"/>
        <v>0</v>
      </c>
      <c r="L10" s="373"/>
      <c r="M10" s="378">
        <f t="shared" ca="1" si="5"/>
        <v>6672.6666666666661</v>
      </c>
      <c r="N10" s="373"/>
      <c r="O10" s="373">
        <f t="shared" ref="O10:O24" ca="1" si="8">(AE10*100+AC10)*10000+17-A10</f>
        <v>15</v>
      </c>
      <c r="P10" s="373" t="str">
        <f t="shared" ca="1" si="6"/>
        <v/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0</v>
      </c>
      <c r="Z10" s="988">
        <f t="shared" ref="Z10:Z24" ca="1" si="10">INDIRECT(CONCATENATE("'A",(_xlfn.SHEET()-3)/2+6,"'!AZ",ROW()-3))</f>
        <v>1</v>
      </c>
      <c r="AA10" s="988">
        <f t="shared" ref="AA10:AA24" ca="1" si="11">INDIRECT(CONCATENATE("'A",(_xlfn.SHEET()-3)/2+6,"'!BA",ROW()-3))</f>
        <v>0</v>
      </c>
      <c r="AB10" s="988"/>
      <c r="AC10" s="378">
        <f t="shared" ref="AC10:AC24" ca="1" si="12">INDIRECT(CONCATENATE("'A",(_xlfn.SHEET()-3)/2+6,"'!AW",ROW()-3))</f>
        <v>0</v>
      </c>
      <c r="AD10" s="988"/>
      <c r="AE10" s="988">
        <f t="shared" ref="AE10:AE24" ca="1" si="13">INDIRECT(CONCATENATE("'A",(_xlfn.SHEET()-3)/2+6,"'!AV",ROW()-3))</f>
        <v>0</v>
      </c>
      <c r="AF10" s="373"/>
      <c r="AG10" s="373"/>
      <c r="AH10" s="373"/>
    </row>
    <row r="11" spans="1:34" s="350" customFormat="1" ht="20" x14ac:dyDescent="0.4">
      <c r="A11" s="422">
        <v>3</v>
      </c>
      <c r="B11" s="373" t="str">
        <f t="shared" ca="1" si="7"/>
        <v>PV Brunnenthal</v>
      </c>
      <c r="C11" s="373"/>
      <c r="D11" s="373"/>
      <c r="E11" s="422">
        <f t="shared" ca="1" si="0"/>
        <v>0</v>
      </c>
      <c r="F11" s="422">
        <f t="shared" ca="1" si="1"/>
        <v>0</v>
      </c>
      <c r="G11" s="422">
        <f t="shared" ca="1" si="2"/>
        <v>0</v>
      </c>
      <c r="H11" s="373"/>
      <c r="I11" s="987">
        <f t="shared" ca="1" si="3"/>
        <v>0</v>
      </c>
      <c r="J11" s="373"/>
      <c r="K11" s="490">
        <f t="shared" ca="1" si="4"/>
        <v>0</v>
      </c>
      <c r="L11" s="373"/>
      <c r="M11" s="378">
        <f t="shared" ca="1" si="5"/>
        <v>16</v>
      </c>
      <c r="N11" s="373"/>
      <c r="O11" s="373">
        <f t="shared" ca="1" si="8"/>
        <v>14</v>
      </c>
      <c r="P11" s="373" t="str">
        <f t="shared" ca="1" si="6"/>
        <v>PV Brunnenthal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9"/>
        <v>0</v>
      </c>
      <c r="Z11" s="988">
        <f t="shared" ca="1" si="10"/>
        <v>0</v>
      </c>
      <c r="AA11" s="988">
        <f t="shared" ca="1" si="11"/>
        <v>0</v>
      </c>
      <c r="AB11" s="988"/>
      <c r="AC11" s="378">
        <f t="shared" ca="1" si="12"/>
        <v>0</v>
      </c>
      <c r="AD11" s="988"/>
      <c r="AE11" s="988">
        <f t="shared" ca="1" si="13"/>
        <v>0</v>
      </c>
      <c r="AF11" s="373"/>
      <c r="AG11" s="373"/>
      <c r="AH11" s="373"/>
    </row>
    <row r="12" spans="1:34" s="350" customFormat="1" ht="20" x14ac:dyDescent="0.4">
      <c r="A12" s="422">
        <v>4</v>
      </c>
      <c r="B12" s="373" t="str">
        <f t="shared" ca="1" si="7"/>
        <v>Union Lambrechten PWV</v>
      </c>
      <c r="C12" s="373"/>
      <c r="D12" s="373"/>
      <c r="E12" s="422">
        <f t="shared" ca="1" si="0"/>
        <v>0</v>
      </c>
      <c r="F12" s="422">
        <f t="shared" ca="1" si="1"/>
        <v>1</v>
      </c>
      <c r="G12" s="422">
        <f t="shared" ca="1" si="2"/>
        <v>0</v>
      </c>
      <c r="H12" s="373"/>
      <c r="I12" s="987">
        <f t="shared" ca="1" si="3"/>
        <v>0</v>
      </c>
      <c r="J12" s="373"/>
      <c r="K12" s="490">
        <f t="shared" ca="1" si="4"/>
        <v>0</v>
      </c>
      <c r="L12" s="373"/>
      <c r="M12" s="378">
        <f t="shared" ca="1" si="5"/>
        <v>15</v>
      </c>
      <c r="N12" s="373"/>
      <c r="O12" s="373">
        <f t="shared" ca="1" si="8"/>
        <v>13</v>
      </c>
      <c r="P12" s="373" t="str">
        <f t="shared" ca="1" si="6"/>
        <v>Union Lambrechten PWV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9"/>
        <v>0</v>
      </c>
      <c r="Z12" s="988">
        <f t="shared" ca="1" si="10"/>
        <v>0</v>
      </c>
      <c r="AA12" s="988">
        <f t="shared" ca="1" si="11"/>
        <v>0</v>
      </c>
      <c r="AB12" s="988"/>
      <c r="AC12" s="378">
        <f t="shared" ca="1" si="12"/>
        <v>0</v>
      </c>
      <c r="AD12" s="988"/>
      <c r="AE12" s="988">
        <f t="shared" ca="1" si="13"/>
        <v>0</v>
      </c>
      <c r="AF12" s="373"/>
      <c r="AG12" s="373"/>
      <c r="AH12" s="373"/>
    </row>
    <row r="13" spans="1:34" s="350" customFormat="1" ht="20" x14ac:dyDescent="0.4">
      <c r="A13" s="422">
        <v>5</v>
      </c>
      <c r="B13" s="373" t="str">
        <f t="shared" ca="1" si="7"/>
        <v>Union PWV Diersbach 1</v>
      </c>
      <c r="C13" s="373"/>
      <c r="D13" s="373"/>
      <c r="E13" s="422">
        <f t="shared" ca="1" si="0"/>
        <v>0</v>
      </c>
      <c r="F13" s="422">
        <f t="shared" ca="1" si="1"/>
        <v>0</v>
      </c>
      <c r="G13" s="422">
        <f t="shared" ca="1" si="2"/>
        <v>0</v>
      </c>
      <c r="H13" s="373"/>
      <c r="I13" s="987">
        <f t="shared" ca="1" si="3"/>
        <v>0</v>
      </c>
      <c r="J13" s="373"/>
      <c r="K13" s="490">
        <f t="shared" ca="1" si="4"/>
        <v>0</v>
      </c>
      <c r="L13" s="373"/>
      <c r="M13" s="378">
        <f t="shared" ca="1" si="5"/>
        <v>14</v>
      </c>
      <c r="N13" s="373"/>
      <c r="O13" s="373">
        <f t="shared" ca="1" si="8"/>
        <v>12</v>
      </c>
      <c r="P13" s="373" t="str">
        <f t="shared" ca="1" si="6"/>
        <v>Union PWV Diersbach 1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9"/>
        <v>0</v>
      </c>
      <c r="Z13" s="988">
        <f t="shared" ca="1" si="10"/>
        <v>0</v>
      </c>
      <c r="AA13" s="988">
        <f t="shared" ca="1" si="11"/>
        <v>0</v>
      </c>
      <c r="AB13" s="988"/>
      <c r="AC13" s="378">
        <f t="shared" ca="1" si="12"/>
        <v>0</v>
      </c>
      <c r="AD13" s="988"/>
      <c r="AE13" s="988">
        <f t="shared" ca="1" si="13"/>
        <v>0</v>
      </c>
      <c r="AF13" s="373"/>
      <c r="AG13" s="373"/>
      <c r="AH13" s="373"/>
    </row>
    <row r="14" spans="1:34" s="350" customFormat="1" ht="20" x14ac:dyDescent="0.4">
      <c r="A14" s="422">
        <v>6</v>
      </c>
      <c r="B14" s="373" t="str">
        <f t="shared" ca="1" si="7"/>
        <v>ASVö TSV PW St.Marienkirchen</v>
      </c>
      <c r="C14" s="373"/>
      <c r="D14" s="373"/>
      <c r="E14" s="422">
        <f t="shared" ca="1" si="0"/>
        <v>0</v>
      </c>
      <c r="F14" s="422">
        <f t="shared" ca="1" si="1"/>
        <v>0</v>
      </c>
      <c r="G14" s="422">
        <f t="shared" ca="1" si="2"/>
        <v>0</v>
      </c>
      <c r="H14" s="373"/>
      <c r="I14" s="987">
        <f t="shared" ca="1" si="3"/>
        <v>0</v>
      </c>
      <c r="J14" s="373"/>
      <c r="K14" s="490">
        <f t="shared" ca="1" si="4"/>
        <v>0</v>
      </c>
      <c r="L14" s="373"/>
      <c r="M14" s="378">
        <f t="shared" ca="1" si="5"/>
        <v>13</v>
      </c>
      <c r="N14" s="373"/>
      <c r="O14" s="373">
        <f t="shared" ca="1" si="8"/>
        <v>11</v>
      </c>
      <c r="P14" s="373" t="str">
        <f t="shared" ca="1" si="6"/>
        <v>ASVö TSV PW St.Marienkirchen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9"/>
        <v>0</v>
      </c>
      <c r="Z14" s="988">
        <f t="shared" ca="1" si="10"/>
        <v>0</v>
      </c>
      <c r="AA14" s="988">
        <f t="shared" ca="1" si="11"/>
        <v>0</v>
      </c>
      <c r="AB14" s="988"/>
      <c r="AC14" s="378">
        <f t="shared" ca="1" si="12"/>
        <v>0</v>
      </c>
      <c r="AD14" s="988"/>
      <c r="AE14" s="988">
        <f t="shared" ca="1" si="13"/>
        <v>0</v>
      </c>
      <c r="AF14" s="373"/>
      <c r="AG14" s="373"/>
      <c r="AH14" s="373"/>
    </row>
    <row r="15" spans="1:34" s="350" customFormat="1" ht="20" x14ac:dyDescent="0.4">
      <c r="A15" s="422">
        <v>7</v>
      </c>
      <c r="B15" s="373" t="str">
        <f t="shared" ca="1" si="7"/>
        <v>ASVÖ PV Taufkirchen 1</v>
      </c>
      <c r="C15" s="373"/>
      <c r="D15" s="373"/>
      <c r="E15" s="422">
        <f t="shared" ca="1" si="0"/>
        <v>0</v>
      </c>
      <c r="F15" s="422">
        <f t="shared" ca="1" si="1"/>
        <v>0</v>
      </c>
      <c r="G15" s="422">
        <f t="shared" ca="1" si="2"/>
        <v>0</v>
      </c>
      <c r="H15" s="373"/>
      <c r="I15" s="987">
        <f t="shared" ca="1" si="3"/>
        <v>0</v>
      </c>
      <c r="J15" s="373"/>
      <c r="K15" s="490">
        <f t="shared" ca="1" si="4"/>
        <v>0</v>
      </c>
      <c r="L15" s="373"/>
      <c r="M15" s="378">
        <f t="shared" ca="1" si="5"/>
        <v>12</v>
      </c>
      <c r="N15" s="373"/>
      <c r="O15" s="373">
        <f t="shared" ca="1" si="8"/>
        <v>10</v>
      </c>
      <c r="P15" s="373" t="str">
        <f t="shared" ca="1" si="6"/>
        <v>ASVÖ PV Taufkirchen 1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9"/>
        <v>0</v>
      </c>
      <c r="Z15" s="988">
        <f t="shared" ca="1" si="10"/>
        <v>0</v>
      </c>
      <c r="AA15" s="988">
        <f t="shared" ca="1" si="11"/>
        <v>0</v>
      </c>
      <c r="AB15" s="988"/>
      <c r="AC15" s="378">
        <f t="shared" ca="1" si="12"/>
        <v>0</v>
      </c>
      <c r="AD15" s="988"/>
      <c r="AE15" s="988">
        <f t="shared" ca="1" si="13"/>
        <v>0</v>
      </c>
      <c r="AF15" s="373"/>
      <c r="AG15" s="373"/>
      <c r="AH15" s="373"/>
    </row>
    <row r="16" spans="1:34" s="350" customFormat="1" ht="20" x14ac:dyDescent="0.4">
      <c r="A16" s="422">
        <v>8</v>
      </c>
      <c r="B16" s="373" t="str">
        <f t="shared" ca="1" si="7"/>
        <v>Union PWV Diersbach 2</v>
      </c>
      <c r="C16" s="373"/>
      <c r="D16" s="373"/>
      <c r="E16" s="422">
        <f t="shared" ca="1" si="0"/>
        <v>0</v>
      </c>
      <c r="F16" s="422">
        <f t="shared" ca="1" si="1"/>
        <v>0</v>
      </c>
      <c r="G16" s="422">
        <f t="shared" ca="1" si="2"/>
        <v>0</v>
      </c>
      <c r="H16" s="373"/>
      <c r="I16" s="987">
        <f t="shared" ca="1" si="3"/>
        <v>0</v>
      </c>
      <c r="J16" s="373"/>
      <c r="K16" s="490">
        <f t="shared" ca="1" si="4"/>
        <v>0</v>
      </c>
      <c r="L16" s="373"/>
      <c r="M16" s="378">
        <f t="shared" ca="1" si="5"/>
        <v>11</v>
      </c>
      <c r="N16" s="373"/>
      <c r="O16" s="373">
        <f t="shared" ca="1" si="8"/>
        <v>9</v>
      </c>
      <c r="P16" s="373" t="str">
        <f t="shared" ca="1" si="6"/>
        <v>Union PWV Diersbach 2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  <c r="AF16" s="373"/>
      <c r="AG16" s="373"/>
      <c r="AH16" s="373"/>
    </row>
    <row r="17" spans="1:34" s="350" customFormat="1" ht="20" x14ac:dyDescent="0.4">
      <c r="A17" s="422">
        <v>9</v>
      </c>
      <c r="B17" s="373" t="str">
        <f t="shared" ca="1" si="7"/>
        <v>PV Hub</v>
      </c>
      <c r="C17" s="373"/>
      <c r="D17" s="373"/>
      <c r="E17" s="422">
        <f t="shared" ca="1" si="0"/>
        <v>0</v>
      </c>
      <c r="F17" s="422">
        <f t="shared" ca="1" si="1"/>
        <v>0</v>
      </c>
      <c r="G17" s="422">
        <f t="shared" ca="1" si="2"/>
        <v>0</v>
      </c>
      <c r="H17" s="373"/>
      <c r="I17" s="987">
        <f t="shared" ca="1" si="3"/>
        <v>0</v>
      </c>
      <c r="J17" s="373"/>
      <c r="K17" s="490">
        <f t="shared" ca="1" si="4"/>
        <v>0</v>
      </c>
      <c r="L17" s="373"/>
      <c r="M17" s="378">
        <f t="shared" ca="1" si="5"/>
        <v>10</v>
      </c>
      <c r="N17" s="373"/>
      <c r="O17" s="373">
        <f t="shared" ca="1" si="8"/>
        <v>8</v>
      </c>
      <c r="P17" s="373" t="str">
        <f t="shared" ca="1" si="6"/>
        <v>PV Hub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  <c r="AF17" s="373"/>
      <c r="AG17" s="373"/>
      <c r="AH17" s="373"/>
    </row>
    <row r="18" spans="1:34" s="350" customFormat="1" ht="20" x14ac:dyDescent="0.4">
      <c r="A18" s="422">
        <v>10</v>
      </c>
      <c r="B18" s="373" t="str">
        <f t="shared" ca="1" si="7"/>
        <v>Union PWV Ort/Osternach</v>
      </c>
      <c r="C18" s="373"/>
      <c r="D18" s="373"/>
      <c r="E18" s="422">
        <f t="shared" ca="1" si="0"/>
        <v>0</v>
      </c>
      <c r="F18" s="422">
        <f t="shared" ca="1" si="1"/>
        <v>0</v>
      </c>
      <c r="G18" s="422">
        <f t="shared" ca="1" si="2"/>
        <v>0</v>
      </c>
      <c r="H18" s="373"/>
      <c r="I18" s="987">
        <f t="shared" ca="1" si="3"/>
        <v>0</v>
      </c>
      <c r="J18" s="373"/>
      <c r="K18" s="490">
        <f t="shared" ca="1" si="4"/>
        <v>0</v>
      </c>
      <c r="L18" s="373"/>
      <c r="M18" s="378">
        <f t="shared" ca="1" si="5"/>
        <v>9</v>
      </c>
      <c r="N18" s="373"/>
      <c r="O18" s="373">
        <f t="shared" ca="1" si="8"/>
        <v>7</v>
      </c>
      <c r="P18" s="373" t="str">
        <f t="shared" ca="1" si="6"/>
        <v>Union PWV Ort/Osternach</v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  <c r="AF18" s="373"/>
      <c r="AG18" s="373"/>
      <c r="AH18" s="373"/>
    </row>
    <row r="19" spans="1:34" s="350" customFormat="1" ht="20" x14ac:dyDescent="0.4">
      <c r="A19" s="422">
        <v>11</v>
      </c>
      <c r="B19" s="373" t="str">
        <f t="shared" ca="1" si="7"/>
        <v xml:space="preserve"> </v>
      </c>
      <c r="C19" s="373"/>
      <c r="D19" s="373"/>
      <c r="E19" s="422">
        <f t="shared" ca="1" si="0"/>
        <v>0</v>
      </c>
      <c r="F19" s="422">
        <f t="shared" ca="1" si="1"/>
        <v>0</v>
      </c>
      <c r="G19" s="422">
        <f t="shared" ca="1" si="2"/>
        <v>0</v>
      </c>
      <c r="H19" s="373"/>
      <c r="I19" s="987">
        <f t="shared" ca="1" si="3"/>
        <v>0</v>
      </c>
      <c r="J19" s="373"/>
      <c r="K19" s="490">
        <f t="shared" ca="1" si="4"/>
        <v>0</v>
      </c>
      <c r="L19" s="373"/>
      <c r="M19" s="378">
        <f t="shared" ca="1" si="5"/>
        <v>8</v>
      </c>
      <c r="N19" s="373"/>
      <c r="O19" s="373">
        <f t="shared" ca="1" si="8"/>
        <v>6672.6666666666661</v>
      </c>
      <c r="P19" s="373" t="str">
        <f t="shared" ca="1" si="6"/>
        <v xml:space="preserve"> </v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1</v>
      </c>
      <c r="AB19" s="988"/>
      <c r="AC19" s="378">
        <f t="shared" ca="1" si="12"/>
        <v>0.66666666666666663</v>
      </c>
      <c r="AD19" s="988"/>
      <c r="AE19" s="988">
        <f t="shared" ca="1" si="13"/>
        <v>0</v>
      </c>
      <c r="AF19" s="373"/>
      <c r="AG19" s="373"/>
      <c r="AH19" s="373"/>
    </row>
    <row r="20" spans="1:34" s="350" customFormat="1" ht="20" hidden="1" x14ac:dyDescent="0.4">
      <c r="A20" s="422">
        <v>12</v>
      </c>
      <c r="B20" s="373" t="str">
        <f t="shared" ca="1" si="7"/>
        <v/>
      </c>
      <c r="C20" s="373"/>
      <c r="D20" s="373"/>
      <c r="E20" s="373">
        <f t="shared" ca="1" si="0"/>
        <v>0</v>
      </c>
      <c r="F20" s="373">
        <f t="shared" ca="1" si="1"/>
        <v>0</v>
      </c>
      <c r="G20" s="373">
        <f t="shared" ca="1" si="2"/>
        <v>0</v>
      </c>
      <c r="H20" s="373"/>
      <c r="I20" s="987">
        <f t="shared" ca="1" si="3"/>
        <v>0</v>
      </c>
      <c r="J20" s="373"/>
      <c r="K20" s="373">
        <f t="shared" ca="1" si="4"/>
        <v>0</v>
      </c>
      <c r="L20" s="373"/>
      <c r="M20" s="378">
        <f t="shared" ca="1" si="5"/>
        <v>7</v>
      </c>
      <c r="N20" s="373"/>
      <c r="O20" s="373">
        <f t="shared" ca="1" si="8"/>
        <v>5</v>
      </c>
      <c r="P20" s="373" t="str">
        <f t="shared" ca="1" si="6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  <c r="AF20" s="373"/>
      <c r="AG20" s="373"/>
      <c r="AH20" s="373"/>
    </row>
    <row r="21" spans="1:34" s="350" customFormat="1" ht="20" hidden="1" x14ac:dyDescent="0.4">
      <c r="A21" s="422">
        <v>13</v>
      </c>
      <c r="B21" s="373" t="str">
        <f t="shared" ca="1" si="7"/>
        <v/>
      </c>
      <c r="C21" s="373"/>
      <c r="D21" s="373"/>
      <c r="E21" s="373">
        <f t="shared" ca="1" si="0"/>
        <v>0</v>
      </c>
      <c r="F21" s="373">
        <f t="shared" ca="1" si="1"/>
        <v>0</v>
      </c>
      <c r="G21" s="373">
        <f t="shared" ca="1" si="2"/>
        <v>0</v>
      </c>
      <c r="H21" s="373"/>
      <c r="I21" s="987">
        <f t="shared" ca="1" si="3"/>
        <v>0</v>
      </c>
      <c r="J21" s="373"/>
      <c r="K21" s="373">
        <f t="shared" ca="1" si="4"/>
        <v>0</v>
      </c>
      <c r="L21" s="373"/>
      <c r="M21" s="378">
        <f t="shared" ca="1" si="5"/>
        <v>5</v>
      </c>
      <c r="N21" s="373"/>
      <c r="O21" s="373">
        <f t="shared" ca="1" si="8"/>
        <v>3015004</v>
      </c>
      <c r="P21" s="373" t="str">
        <f t="shared" ca="1" si="6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9"/>
        <v>1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1.5</v>
      </c>
      <c r="AD21" s="988"/>
      <c r="AE21" s="988">
        <f t="shared" ca="1" si="13"/>
        <v>3</v>
      </c>
      <c r="AF21" s="373"/>
      <c r="AG21" s="373"/>
      <c r="AH21" s="373"/>
    </row>
    <row r="22" spans="1:34" s="350" customFormat="1" ht="20" hidden="1" x14ac:dyDescent="0.4">
      <c r="A22" s="422">
        <v>14</v>
      </c>
      <c r="B22" s="373" t="str">
        <f t="shared" ca="1" si="7"/>
        <v/>
      </c>
      <c r="C22" s="373"/>
      <c r="D22" s="373"/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H22" s="373"/>
      <c r="I22" s="987">
        <f t="shared" ca="1" si="3"/>
        <v>0</v>
      </c>
      <c r="J22" s="373"/>
      <c r="K22" s="373">
        <f t="shared" ca="1" si="4"/>
        <v>0</v>
      </c>
      <c r="L22" s="373"/>
      <c r="M22" s="378">
        <f t="shared" ca="1" si="5"/>
        <v>3</v>
      </c>
      <c r="N22" s="373"/>
      <c r="O22" s="373">
        <f t="shared" ca="1" si="8"/>
        <v>3</v>
      </c>
      <c r="P22" s="373" t="str">
        <f t="shared" ca="1" si="6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  <c r="AF22" s="373"/>
      <c r="AG22" s="373"/>
      <c r="AH22" s="373"/>
    </row>
    <row r="23" spans="1:34" s="350" customFormat="1" ht="20" hidden="1" x14ac:dyDescent="0.4">
      <c r="A23" s="422">
        <v>15</v>
      </c>
      <c r="B23" s="373" t="str">
        <f t="shared" ca="1" si="7"/>
        <v/>
      </c>
      <c r="C23" s="373"/>
      <c r="D23" s="373"/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H23" s="373"/>
      <c r="I23" s="987">
        <f t="shared" ca="1" si="3"/>
        <v>0</v>
      </c>
      <c r="J23" s="373"/>
      <c r="K23" s="373">
        <f t="shared" ca="1" si="4"/>
        <v>0</v>
      </c>
      <c r="L23" s="373"/>
      <c r="M23" s="378">
        <f t="shared" ca="1" si="5"/>
        <v>2</v>
      </c>
      <c r="N23" s="373"/>
      <c r="O23" s="373">
        <f t="shared" ca="1" si="8"/>
        <v>2</v>
      </c>
      <c r="P23" s="373" t="str">
        <f t="shared" ca="1" si="6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  <c r="AF23" s="373"/>
      <c r="AG23" s="373"/>
      <c r="AH23" s="373"/>
    </row>
    <row r="24" spans="1:34" s="350" customFormat="1" ht="20" hidden="1" x14ac:dyDescent="0.4">
      <c r="A24" s="422">
        <v>16</v>
      </c>
      <c r="B24" s="373" t="str">
        <f t="shared" ca="1" si="7"/>
        <v/>
      </c>
      <c r="C24" s="373"/>
      <c r="D24" s="373"/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H24" s="373"/>
      <c r="I24" s="987">
        <f t="shared" ca="1" si="3"/>
        <v>0</v>
      </c>
      <c r="J24" s="373"/>
      <c r="K24" s="373">
        <f t="shared" ca="1" si="4"/>
        <v>0</v>
      </c>
      <c r="L24" s="373"/>
      <c r="M24" s="378">
        <f t="shared" ca="1" si="5"/>
        <v>1</v>
      </c>
      <c r="N24" s="373"/>
      <c r="O24" s="373">
        <f t="shared" ca="1" si="8"/>
        <v>1</v>
      </c>
      <c r="P24" s="373" t="str">
        <f t="shared" ca="1" si="6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  <c r="AF24" s="373"/>
      <c r="AG24" s="373"/>
      <c r="AH24" s="373"/>
    </row>
    <row r="25" spans="1:34" ht="15" customHeight="1" x14ac:dyDescent="0.4">
      <c r="A25" s="111"/>
      <c r="B25" s="48"/>
      <c r="C25" s="48"/>
      <c r="D25" s="232"/>
      <c r="E25" s="232"/>
      <c r="F25" s="232"/>
      <c r="G25" s="232"/>
      <c r="H25" s="48"/>
      <c r="I25" s="58"/>
      <c r="J25" s="48"/>
      <c r="K25" s="58"/>
      <c r="L25" s="48"/>
      <c r="N25" s="58"/>
    </row>
    <row r="26" spans="1:34" s="31" customFormat="1" ht="25" x14ac:dyDescent="0.5">
      <c r="A26" s="437"/>
      <c r="B26" s="435" t="s">
        <v>32</v>
      </c>
      <c r="C26" s="448"/>
      <c r="D26" s="448"/>
      <c r="E26" s="448"/>
      <c r="F26" s="443">
        <v>1</v>
      </c>
      <c r="G26" s="448"/>
      <c r="H26" s="436" t="s">
        <v>33</v>
      </c>
      <c r="I26" s="436"/>
      <c r="J26" s="436"/>
      <c r="K26" s="436"/>
      <c r="L26" s="436"/>
      <c r="N26" s="46"/>
    </row>
    <row r="27" spans="1:34" ht="18" hidden="1" customHeight="1" x14ac:dyDescent="0.25">
      <c r="A27" s="64"/>
      <c r="B27" s="64"/>
      <c r="C27" s="64"/>
      <c r="D27" s="64"/>
      <c r="E27" s="64"/>
      <c r="F27" s="64"/>
      <c r="H27" s="64"/>
      <c r="J27" s="64"/>
      <c r="K27" s="64"/>
      <c r="L27" s="253"/>
      <c r="N27" s="64"/>
    </row>
    <row r="28" spans="1:34" ht="18" x14ac:dyDescent="0.4">
      <c r="A28" s="48"/>
      <c r="B28" s="235" t="s">
        <v>4</v>
      </c>
      <c r="D28" s="801" t="s">
        <v>63</v>
      </c>
      <c r="E28" s="801" t="s">
        <v>54</v>
      </c>
      <c r="F28" s="801" t="s">
        <v>55</v>
      </c>
      <c r="G28" s="801" t="s">
        <v>56</v>
      </c>
      <c r="I28" s="945" t="s">
        <v>60</v>
      </c>
      <c r="K28" s="235" t="s">
        <v>61</v>
      </c>
      <c r="L28" s="48"/>
      <c r="N28" s="48"/>
    </row>
    <row r="29" spans="1:34" ht="20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N29" s="254"/>
    </row>
    <row r="30" spans="1:34" ht="20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N30" s="254"/>
    </row>
    <row r="31" spans="1:34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N31" s="254"/>
    </row>
    <row r="32" spans="1:34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N32" s="254"/>
    </row>
    <row r="33" spans="1:15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N33" s="254"/>
    </row>
    <row r="34" spans="1:15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N34" s="254"/>
    </row>
    <row r="35" spans="1:15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N35" s="254"/>
    </row>
    <row r="36" spans="1:15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N36" s="254"/>
    </row>
    <row r="37" spans="1:15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N37" s="254"/>
    </row>
    <row r="38" spans="1:15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N38" s="254"/>
    </row>
    <row r="39" spans="1:15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N39" s="254"/>
    </row>
    <row r="40" spans="1:15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N40" s="254"/>
    </row>
    <row r="41" spans="1:15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N41" s="254"/>
    </row>
    <row r="42" spans="1:15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N42" s="254"/>
    </row>
    <row r="43" spans="1:15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N43" s="254"/>
    </row>
    <row r="44" spans="1:15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N44" s="254"/>
    </row>
    <row r="45" spans="1:15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N45" s="254"/>
    </row>
    <row r="46" spans="1:15" ht="19.5" customHeight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N46" s="254"/>
    </row>
    <row r="47" spans="1:15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15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ht="13.5" customHeight="1" x14ac:dyDescent="0.3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N51" s="53"/>
    </row>
    <row r="52" spans="1:15" s="808" customFormat="1" ht="22" x14ac:dyDescent="0.6">
      <c r="A52" s="806"/>
      <c r="B52" s="806"/>
      <c r="C52" s="806"/>
      <c r="E52" s="807" t="s">
        <v>59</v>
      </c>
      <c r="F52" s="806"/>
      <c r="G52" s="503" t="str">
        <f>CONCATENATE(mannschaften!I2)</f>
        <v>LPR. Karl Schusterbauer</v>
      </c>
      <c r="I52" s="806"/>
      <c r="M52" s="5"/>
      <c r="N52" s="806"/>
    </row>
    <row r="53" spans="1:15" ht="22" x14ac:dyDescent="0.6">
      <c r="A53" s="48"/>
      <c r="B53" s="48"/>
      <c r="C53" s="48"/>
      <c r="D53" s="48"/>
      <c r="E53" s="48"/>
      <c r="F53" s="48"/>
      <c r="G53" s="48"/>
      <c r="H53" s="237"/>
      <c r="I53" s="48"/>
      <c r="J53" s="237"/>
      <c r="K53" s="503"/>
      <c r="N53" s="48"/>
    </row>
    <row r="54" spans="1:15" ht="22" x14ac:dyDescent="0.6">
      <c r="A54" s="48"/>
      <c r="B54" s="48"/>
      <c r="C54" s="48"/>
      <c r="D54" s="48"/>
      <c r="E54" s="48"/>
      <c r="F54" s="48"/>
      <c r="G54" s="48"/>
      <c r="H54" s="237"/>
      <c r="I54" s="48"/>
      <c r="J54" s="237"/>
      <c r="K54" s="503"/>
      <c r="N54" s="48"/>
    </row>
    <row r="55" spans="1:15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N55" s="48"/>
    </row>
    <row r="56" spans="1:15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N56" s="48"/>
    </row>
    <row r="57" spans="1:15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N57" s="48"/>
    </row>
  </sheetData>
  <mergeCells count="2">
    <mergeCell ref="I1:K1"/>
    <mergeCell ref="B3:K3"/>
  </mergeCells>
  <pageMargins left="0.82677165354330717" right="0.70866141732283472" top="0.98425196850393704" bottom="0.62992125984251968" header="0.51181102362204722" footer="0.51181102362204722"/>
  <pageSetup paperSize="9" scale="75" orientation="portrait" horizontalDpi="300" verticalDpi="4294967293" r:id="rId1"/>
  <headerFooter alignWithMargins="0">
    <oddHeader>&amp;L&amp;G</oddHeader>
    <oddFooter>&amp;L&amp;G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C1:DE53"/>
  <sheetViews>
    <sheetView topLeftCell="B1" zoomScale="55" zoomScaleNormal="55" workbookViewId="0">
      <selection activeCell="D7" sqref="D7:E11"/>
    </sheetView>
  </sheetViews>
  <sheetFormatPr baseColWidth="10" defaultColWidth="11.453125" defaultRowHeight="20" x14ac:dyDescent="0.4"/>
  <cols>
    <col min="1" max="1" width="0" style="119" hidden="1" customWidth="1"/>
    <col min="2" max="2" width="11.453125" style="119"/>
    <col min="3" max="3" width="10.26953125" style="119" customWidth="1"/>
    <col min="4" max="27" width="5.7265625" style="119" customWidth="1"/>
    <col min="28" max="29" width="4" style="119" customWidth="1"/>
    <col min="30" max="30" width="7.7265625" style="119" customWidth="1"/>
    <col min="31" max="31" width="7.54296875" style="119" customWidth="1"/>
    <col min="32" max="32" width="3.7265625" style="119" customWidth="1"/>
    <col min="33" max="33" width="7.54296875" style="119" customWidth="1"/>
    <col min="34" max="34" width="8.54296875" style="119" customWidth="1"/>
    <col min="35" max="35" width="3" style="119" customWidth="1"/>
    <col min="36" max="36" width="12.1796875" style="119" customWidth="1"/>
    <col min="37" max="37" width="7.7265625" style="119" customWidth="1"/>
    <col min="38" max="38" width="8.1796875" style="119" customWidth="1"/>
    <col min="39" max="46" width="8.1796875" style="119" hidden="1" customWidth="1"/>
    <col min="47" max="47" width="46.453125" style="119" customWidth="1"/>
    <col min="48" max="48" width="16.1796875" style="118" customWidth="1"/>
    <col min="49" max="49" width="19.26953125" style="116" customWidth="1"/>
    <col min="50" max="50" width="10.7265625" style="119" customWidth="1"/>
    <col min="51" max="53" width="9.1796875" style="119" customWidth="1"/>
    <col min="54" max="54" width="4.7265625" style="119" customWidth="1"/>
    <col min="55" max="90" width="4.7265625" style="119" hidden="1" customWidth="1"/>
    <col min="91" max="109" width="11.453125" style="119" hidden="1" customWidth="1"/>
    <col min="110" max="16384" width="11.453125" style="119"/>
  </cols>
  <sheetData>
    <row r="1" spans="3:108" s="116" customFormat="1" ht="35" x14ac:dyDescent="0.7">
      <c r="C1" s="1120" t="s">
        <v>6</v>
      </c>
      <c r="D1" s="117"/>
      <c r="G1" s="47" t="s">
        <v>30</v>
      </c>
      <c r="X1" s="125"/>
      <c r="AV1" s="118"/>
    </row>
    <row r="2" spans="3:108" x14ac:dyDescent="0.4">
      <c r="C2" s="1120"/>
    </row>
    <row r="3" spans="3:108" x14ac:dyDescent="0.4">
      <c r="C3" s="1120"/>
      <c r="D3" s="182" t="s">
        <v>5</v>
      </c>
      <c r="E3" s="183"/>
      <c r="F3" s="182" t="s">
        <v>5</v>
      </c>
      <c r="G3" s="183"/>
      <c r="H3" s="182" t="s">
        <v>5</v>
      </c>
      <c r="I3" s="183"/>
      <c r="J3" s="182" t="s">
        <v>5</v>
      </c>
      <c r="K3" s="183"/>
      <c r="L3" s="182" t="s">
        <v>5</v>
      </c>
      <c r="M3" s="183"/>
      <c r="N3" s="182" t="s">
        <v>5</v>
      </c>
      <c r="O3" s="183"/>
      <c r="P3" s="182" t="s">
        <v>5</v>
      </c>
      <c r="Q3" s="183"/>
      <c r="R3" s="182" t="s">
        <v>5</v>
      </c>
      <c r="S3" s="183"/>
      <c r="T3" s="182" t="s">
        <v>5</v>
      </c>
      <c r="U3" s="183"/>
      <c r="V3" s="182" t="s">
        <v>5</v>
      </c>
      <c r="W3" s="183"/>
      <c r="X3" s="182" t="s">
        <v>5</v>
      </c>
      <c r="Y3" s="183"/>
      <c r="Z3" s="182" t="s">
        <v>5</v>
      </c>
      <c r="AA3" s="183"/>
    </row>
    <row r="4" spans="3:108" s="125" customFormat="1" ht="25" x14ac:dyDescent="0.5">
      <c r="C4" s="1120"/>
      <c r="D4" s="1150">
        <v>1</v>
      </c>
      <c r="E4" s="1150"/>
      <c r="F4" s="1151">
        <v>2</v>
      </c>
      <c r="G4" s="1151"/>
      <c r="H4" s="1150">
        <v>3</v>
      </c>
      <c r="I4" s="1150"/>
      <c r="J4" s="1151">
        <v>4</v>
      </c>
      <c r="K4" s="1151"/>
      <c r="L4" s="1150">
        <v>5</v>
      </c>
      <c r="M4" s="1150"/>
      <c r="N4" s="1151">
        <v>6</v>
      </c>
      <c r="O4" s="1151"/>
      <c r="P4" s="1150">
        <v>7</v>
      </c>
      <c r="Q4" s="1150"/>
      <c r="R4" s="1151">
        <v>8</v>
      </c>
      <c r="S4" s="1151"/>
      <c r="T4" s="1150">
        <v>9</v>
      </c>
      <c r="U4" s="1150"/>
      <c r="V4" s="1151">
        <v>10</v>
      </c>
      <c r="W4" s="1151"/>
      <c r="X4" s="1150">
        <v>11</v>
      </c>
      <c r="Y4" s="1150"/>
      <c r="Z4" s="1151">
        <v>12</v>
      </c>
      <c r="AA4" s="1151"/>
      <c r="AB4" s="184"/>
      <c r="AD4" s="1152" t="s">
        <v>0</v>
      </c>
      <c r="AE4" s="1152"/>
      <c r="AU4" s="459" t="s">
        <v>24</v>
      </c>
      <c r="AV4" s="227" t="s">
        <v>2</v>
      </c>
      <c r="AW4" s="227"/>
      <c r="AY4" s="734"/>
      <c r="AZ4" s="734"/>
      <c r="BA4" s="734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x14ac:dyDescent="0.4">
      <c r="C5" s="1120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7.75" customHeight="1" x14ac:dyDescent="0.5">
      <c r="C6" s="356">
        <v>1</v>
      </c>
      <c r="D6" s="185"/>
      <c r="E6" s="186"/>
      <c r="F6" s="185"/>
      <c r="G6" s="186"/>
      <c r="H6" s="185"/>
      <c r="I6" s="186"/>
      <c r="J6" s="185"/>
      <c r="K6" s="186"/>
      <c r="L6" s="185"/>
      <c r="M6" s="186"/>
      <c r="N6" s="185"/>
      <c r="O6" s="186"/>
      <c r="P6" s="185"/>
      <c r="Q6" s="186"/>
      <c r="R6" s="185"/>
      <c r="S6" s="186"/>
      <c r="T6" s="185"/>
      <c r="U6" s="186"/>
      <c r="V6" s="187"/>
      <c r="W6" s="187"/>
      <c r="X6" s="185"/>
      <c r="Y6" s="186"/>
      <c r="Z6" s="188"/>
      <c r="AA6" s="189"/>
      <c r="AB6" s="190"/>
      <c r="AD6" s="133">
        <f>SUM(D21,F21,H21,J21,L21,N21,P21,R21,T21,V21,X21,Z21)</f>
        <v>0</v>
      </c>
      <c r="AE6" s="134">
        <f>SUM(E21,G21,I21,K21,M21,O21,Q21,S21,U21,W21,Y21,AA21)</f>
        <v>0</v>
      </c>
      <c r="AF6" s="122"/>
      <c r="AG6" s="135">
        <f>SUM(D6,F6,H6,J6,L6,N6,P6,R6,T6,V6,X6,Z6)</f>
        <v>0</v>
      </c>
      <c r="AH6" s="135">
        <f>SUM(E6,G6,I6,K6,M6,O6,Q6,S6,U6,W6,Y6,AA6)</f>
        <v>0</v>
      </c>
      <c r="AI6" s="122"/>
      <c r="AJ6" s="136">
        <f>IF(NOT(AH6=0),AG6/AH6,0)</f>
        <v>0</v>
      </c>
      <c r="AK6" s="122"/>
      <c r="AL6" s="137">
        <v>1</v>
      </c>
      <c r="AM6" s="137"/>
      <c r="AN6" s="137"/>
      <c r="AO6" s="137"/>
      <c r="AP6" s="137"/>
      <c r="AQ6" s="137"/>
      <c r="AR6" s="137"/>
      <c r="AS6" s="137"/>
      <c r="AT6" s="137"/>
      <c r="AU6" s="138" t="str">
        <f>CONCATENATE(mannschaften!E6)</f>
        <v>PV Brunnenthal</v>
      </c>
      <c r="AV6" s="225">
        <f>SUM(AD6)</f>
        <v>0</v>
      </c>
      <c r="AW6" s="139">
        <f>AJ6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IF($D21=3,1,0)</f>
        <v>0</v>
      </c>
      <c r="BD6" s="649">
        <f>IF($D21=1,1,0)</f>
        <v>0</v>
      </c>
      <c r="BE6" s="650">
        <f>IF($E21=3,1,0)</f>
        <v>0</v>
      </c>
      <c r="BF6" s="648">
        <f>IF($F21=3,1,0)</f>
        <v>0</v>
      </c>
      <c r="BG6" s="649">
        <f>IF($F21=1,1,0)</f>
        <v>0</v>
      </c>
      <c r="BH6" s="650">
        <f>IF($G21=3,1,0)</f>
        <v>0</v>
      </c>
      <c r="BI6" s="648">
        <f>IF($H21=3,1,0)</f>
        <v>0</v>
      </c>
      <c r="BJ6" s="649">
        <f>IF($H21=1,1,0)</f>
        <v>0</v>
      </c>
      <c r="BK6" s="650">
        <f>IF($I21=3,1,0)</f>
        <v>0</v>
      </c>
      <c r="BL6" s="649">
        <f>IF($J21=3,1,0)</f>
        <v>0</v>
      </c>
      <c r="BM6" s="649">
        <f>IF($J21=1,1,0)</f>
        <v>0</v>
      </c>
      <c r="BN6" s="649">
        <f>IF($K21=3,1,0)</f>
        <v>0</v>
      </c>
      <c r="BO6" s="648">
        <f>IF($L21=3,1,0)</f>
        <v>0</v>
      </c>
      <c r="BP6" s="649">
        <f>IF($L21=1,1,0)</f>
        <v>0</v>
      </c>
      <c r="BQ6" s="650">
        <f>IF($M21=3,1,0)</f>
        <v>0</v>
      </c>
      <c r="BR6" s="649">
        <f>IF($N21=3,1,0)</f>
        <v>0</v>
      </c>
      <c r="BS6" s="649">
        <f>IF($N21=1,1,0)</f>
        <v>0</v>
      </c>
      <c r="BT6" s="649">
        <f>IF($O21=3,1,0)</f>
        <v>0</v>
      </c>
      <c r="BU6" s="648">
        <f>IF($P21=3,1,0)</f>
        <v>0</v>
      </c>
      <c r="BV6" s="649">
        <f>IF($P21=1,1,0)</f>
        <v>0</v>
      </c>
      <c r="BW6" s="650">
        <f>IF($Q21=3,1,0)</f>
        <v>0</v>
      </c>
      <c r="BX6" s="648">
        <f>IF($R21=3,1,0)</f>
        <v>0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>IF($V21=3,1,0)</f>
        <v>0</v>
      </c>
      <c r="CE6" s="649">
        <f>IF($V21=1,1,0)</f>
        <v>0</v>
      </c>
      <c r="CF6" s="650">
        <f>IF($W21=3,1,0)</f>
        <v>0</v>
      </c>
      <c r="CG6" s="721">
        <f>IF($X21=3,1,0)</f>
        <v>0</v>
      </c>
      <c r="CH6" s="722">
        <f>IF($X21=1,1,0)</f>
        <v>0</v>
      </c>
      <c r="CI6" s="723">
        <f>IF($Y21=3,1,0)</f>
        <v>0</v>
      </c>
      <c r="CJ6" s="721">
        <f>IF($Z21=3,1,0)</f>
        <v>0</v>
      </c>
      <c r="CK6" s="722">
        <f>IF($Z21=1,1,0)</f>
        <v>0</v>
      </c>
      <c r="CL6" s="723">
        <f>IF($AA21=3,1,0)</f>
        <v>0</v>
      </c>
      <c r="CM6" s="721">
        <f t="shared" ref="CM6:CM9" si="0">IF(BC17=3,1,0)</f>
        <v>0</v>
      </c>
      <c r="CN6" s="722">
        <f t="shared" ref="CN6:CN9" si="1">IF(BC17=1,1,0)</f>
        <v>0</v>
      </c>
      <c r="CO6" s="723">
        <f t="shared" ref="CO6:CO9" si="2">IF(BD17=3,1,0)</f>
        <v>0</v>
      </c>
      <c r="CP6" s="721">
        <f t="shared" ref="CP6:CP9" si="3">IF(BF17=3,1,0)</f>
        <v>0</v>
      </c>
      <c r="CQ6" s="722">
        <f t="shared" ref="CQ6:CQ9" si="4">IF(BF17=1,1,0)</f>
        <v>0</v>
      </c>
      <c r="CR6" s="723">
        <f t="shared" ref="CR6:CR9" si="5">IF(BG17=3,1,0)</f>
        <v>0</v>
      </c>
      <c r="CS6" s="721">
        <f t="shared" ref="CS6:CS9" si="6">IF(BI17=3,1,0)</f>
        <v>0</v>
      </c>
      <c r="CT6" s="722">
        <f t="shared" ref="CT6:CT9" si="7">IF(BI17=1,1,0)</f>
        <v>0</v>
      </c>
      <c r="CU6" s="723">
        <f t="shared" ref="CU6:CU9" si="8">IF(BJ17=3,1,0)</f>
        <v>0</v>
      </c>
      <c r="CV6" s="721">
        <f t="shared" ref="CV6:CV9" si="9">IF(BL17=3,1,0)</f>
        <v>0</v>
      </c>
      <c r="CW6" s="722">
        <f t="shared" ref="CW6:CW9" si="10">IF(BL17=1,1,0)</f>
        <v>0</v>
      </c>
      <c r="CX6" s="723">
        <f t="shared" ref="CX6:CX9" si="11">IF(BM17=3,1,0)</f>
        <v>0</v>
      </c>
      <c r="CY6" s="721">
        <f t="shared" ref="CY6:CY9" si="12">IF(BO17=3,1,0)</f>
        <v>0</v>
      </c>
      <c r="CZ6" s="722">
        <f t="shared" ref="CZ6:CZ9" si="13">IF(BO17=1,1,0)</f>
        <v>0</v>
      </c>
      <c r="DA6" s="723">
        <f t="shared" ref="DA6:DA9" si="14">IF(BP17=3,1,0)</f>
        <v>0</v>
      </c>
      <c r="DB6" s="721">
        <f t="shared" ref="DB6:DB9" si="15">IF(BR17=3,1,0)</f>
        <v>0</v>
      </c>
      <c r="DC6" s="722">
        <f t="shared" ref="DC6:DC9" si="16">IF(BR17=1,1,0)</f>
        <v>0</v>
      </c>
      <c r="DD6" s="723">
        <f t="shared" ref="DD6:DD9" si="17">IF(BS17=3,1,0)</f>
        <v>0</v>
      </c>
    </row>
    <row r="7" spans="3:108" ht="27.75" customHeight="1" x14ac:dyDescent="0.5">
      <c r="C7" s="356">
        <v>2</v>
      </c>
      <c r="D7" s="191"/>
      <c r="E7" s="192"/>
      <c r="F7" s="191"/>
      <c r="G7" s="192"/>
      <c r="H7" s="191"/>
      <c r="I7" s="192"/>
      <c r="J7" s="191"/>
      <c r="K7" s="192"/>
      <c r="L7" s="191"/>
      <c r="M7" s="192"/>
      <c r="N7" s="193">
        <f>SUM(O6)</f>
        <v>0</v>
      </c>
      <c r="O7" s="194">
        <f>SUM(N6)</f>
        <v>0</v>
      </c>
      <c r="P7" s="191"/>
      <c r="Q7" s="192"/>
      <c r="R7" s="191"/>
      <c r="S7" s="192"/>
      <c r="T7" s="191"/>
      <c r="U7" s="192"/>
      <c r="V7" s="116"/>
      <c r="W7" s="116"/>
      <c r="X7" s="191"/>
      <c r="Y7" s="192"/>
      <c r="Z7" s="195"/>
      <c r="AA7" s="196"/>
      <c r="AB7" s="190"/>
      <c r="AD7" s="133">
        <f t="shared" ref="AD7:AE17" si="18">SUM(D22,F22,H22,J22,L22,N22,P22,R22,T22,V22,X22,Z22)</f>
        <v>0</v>
      </c>
      <c r="AE7" s="134">
        <f t="shared" si="18"/>
        <v>0</v>
      </c>
      <c r="AF7" s="122"/>
      <c r="AG7" s="135">
        <f t="shared" ref="AG7:AH17" si="19">SUM(D7,F7,H7,J7,L7,N7,P7,R7,T7,V7,X7,Z7)</f>
        <v>0</v>
      </c>
      <c r="AH7" s="135">
        <f t="shared" si="19"/>
        <v>0</v>
      </c>
      <c r="AI7" s="122"/>
      <c r="AJ7" s="136">
        <f t="shared" ref="AJ7:AJ17" si="20">IF(NOT(AH7=0),AG7/AH7,0)</f>
        <v>0</v>
      </c>
      <c r="AK7" s="122"/>
      <c r="AL7" s="137">
        <v>2</v>
      </c>
      <c r="AM7" s="137"/>
      <c r="AN7" s="137"/>
      <c r="AO7" s="137"/>
      <c r="AP7" s="137"/>
      <c r="AQ7" s="137"/>
      <c r="AR7" s="137"/>
      <c r="AS7" s="137"/>
      <c r="AT7" s="137"/>
      <c r="AU7" s="138" t="str">
        <f>CONCATENATE(mannschaften!E7)</f>
        <v>Union Lambrechten PWV</v>
      </c>
      <c r="AV7" s="225">
        <f t="shared" ref="AV7:AV17" si="21">SUM(AD7)</f>
        <v>0</v>
      </c>
      <c r="AW7" s="139">
        <f t="shared" ref="AW7:AW17" si="22">AJ7</f>
        <v>0</v>
      </c>
      <c r="AY7" s="717">
        <f t="shared" ref="AY7:AY17" si="23">SUM(BC7,BF7,BI7,BL7,BO7,BR7,BU7,BX7,CA7,CD7,CG7,CJ7,CM7,CP7,CS7,CV7,CY7,DB7)</f>
        <v>0</v>
      </c>
      <c r="AZ7" s="717">
        <f t="shared" ref="AZ7:BA16" si="24">SUM(BD7,BG7,BJ7,BM7,BP7,BS7,BV7,BY7,CB7,CE7,CH7,CK7,CN7,CQ7,CT7,CW7,CZ7,DC7)</f>
        <v>0</v>
      </c>
      <c r="BA7" s="717">
        <f t="shared" si="24"/>
        <v>0</v>
      </c>
      <c r="BB7" s="48"/>
      <c r="BC7" s="648">
        <f t="shared" ref="BC7:BC15" si="25">IF($D22=3,1,0)</f>
        <v>0</v>
      </c>
      <c r="BD7" s="649">
        <f t="shared" ref="BD7:BD16" si="26">IF($D22=1,1,0)</f>
        <v>0</v>
      </c>
      <c r="BE7" s="650">
        <f t="shared" ref="BE7:BE16" si="27">IF($E22=3,1,0)</f>
        <v>0</v>
      </c>
      <c r="BF7" s="648">
        <f t="shared" ref="BF7:BF17" si="28">IF($F22=3,1,0)</f>
        <v>0</v>
      </c>
      <c r="BG7" s="649">
        <f t="shared" ref="BG7:BG17" si="29">IF($F22=1,1,0)</f>
        <v>0</v>
      </c>
      <c r="BH7" s="650">
        <f t="shared" ref="BH7:BH17" si="30">IF($G22=3,1,0)</f>
        <v>0</v>
      </c>
      <c r="BI7" s="648">
        <f t="shared" ref="BI7:BI17" si="31">IF($H22=3,1,0)</f>
        <v>0</v>
      </c>
      <c r="BJ7" s="649">
        <f t="shared" ref="BJ7:BJ17" si="32">IF($H22=1,1,0)</f>
        <v>0</v>
      </c>
      <c r="BK7" s="650">
        <f t="shared" ref="BK7:BK17" si="33">IF($I22=3,1,0)</f>
        <v>0</v>
      </c>
      <c r="BL7" s="649">
        <f t="shared" ref="BL7:BL17" si="34">IF($J22=3,1,0)</f>
        <v>0</v>
      </c>
      <c r="BM7" s="649">
        <f t="shared" ref="BM7:BM17" si="35">IF($J22=1,1,0)</f>
        <v>0</v>
      </c>
      <c r="BN7" s="649">
        <f t="shared" ref="BN7:BN17" si="36">IF($K22=3,1,0)</f>
        <v>0</v>
      </c>
      <c r="BO7" s="648">
        <f t="shared" ref="BO7:BO17" si="37">IF($L22=3,1,0)</f>
        <v>0</v>
      </c>
      <c r="BP7" s="649">
        <f t="shared" ref="BP7:BP17" si="38">IF($L22=1,1,0)</f>
        <v>0</v>
      </c>
      <c r="BQ7" s="650">
        <f t="shared" ref="BQ7:BQ17" si="39">IF($M22=3,1,0)</f>
        <v>0</v>
      </c>
      <c r="BR7" s="649">
        <f t="shared" ref="BR7:BR17" si="40">IF($N22=3,1,0)</f>
        <v>0</v>
      </c>
      <c r="BS7" s="649">
        <f t="shared" ref="BS7:BS17" si="41">IF($N22=1,1,0)</f>
        <v>0</v>
      </c>
      <c r="BT7" s="649">
        <f t="shared" ref="BT7:BT17" si="42">IF($O22=3,1,0)</f>
        <v>0</v>
      </c>
      <c r="BU7" s="648">
        <f t="shared" ref="BU7:BU17" si="43">IF($P22=3,1,0)</f>
        <v>0</v>
      </c>
      <c r="BV7" s="649">
        <f t="shared" ref="BV7:BV17" si="44">IF($P22=1,1,0)</f>
        <v>0</v>
      </c>
      <c r="BW7" s="650">
        <f t="shared" ref="BW7:BW17" si="45">IF($Q22=3,1,0)</f>
        <v>0</v>
      </c>
      <c r="BX7" s="648">
        <f t="shared" ref="BX7:BX17" si="46">IF($R22=3,1,0)</f>
        <v>0</v>
      </c>
      <c r="BY7" s="649">
        <f t="shared" ref="BY7:BY17" si="47">IF($R22=1,1,0)</f>
        <v>0</v>
      </c>
      <c r="BZ7" s="650">
        <f t="shared" ref="BZ7:BZ17" si="48">IF($S22=3,1,0)</f>
        <v>0</v>
      </c>
      <c r="CA7" s="648">
        <f t="shared" ref="CA7:CA17" si="49">IF($T22=3,1,0)</f>
        <v>0</v>
      </c>
      <c r="CB7" s="649">
        <f t="shared" ref="CB7:CB17" si="50">IF($T22=1,1,0)</f>
        <v>0</v>
      </c>
      <c r="CC7" s="650">
        <f t="shared" ref="CC7:CC16" si="51">IF($U22=3,1,0)</f>
        <v>0</v>
      </c>
      <c r="CD7" s="648">
        <f t="shared" ref="CD7:CD17" si="52">IF($V22=3,1,0)</f>
        <v>0</v>
      </c>
      <c r="CE7" s="649">
        <f t="shared" ref="CE7:CE17" si="53">IF($V22=1,1,0)</f>
        <v>0</v>
      </c>
      <c r="CF7" s="650">
        <f t="shared" ref="CF7:CF17" si="54">IF($W22=3,1,0)</f>
        <v>0</v>
      </c>
      <c r="CG7" s="721">
        <f t="shared" ref="CG7:CG17" si="55">IF($X22=3,1,0)</f>
        <v>0</v>
      </c>
      <c r="CH7" s="722">
        <f t="shared" ref="CH7:CH17" si="56">IF($X22=1,1,0)</f>
        <v>0</v>
      </c>
      <c r="CI7" s="723">
        <f t="shared" ref="CI7:CI17" si="57">IF($Y22=3,1,0)</f>
        <v>0</v>
      </c>
      <c r="CJ7" s="721">
        <f t="shared" ref="CJ7:CJ17" si="58">IF($Z22=3,1,0)</f>
        <v>0</v>
      </c>
      <c r="CK7" s="722">
        <f t="shared" ref="CK7:CK17" si="59">IF($Z22=1,1,0)</f>
        <v>0</v>
      </c>
      <c r="CL7" s="723">
        <f t="shared" ref="CL7:CL17" si="60">IF($AA22=3,1,0)</f>
        <v>0</v>
      </c>
      <c r="CM7" s="724">
        <f t="shared" si="0"/>
        <v>0</v>
      </c>
      <c r="CN7" s="537">
        <f t="shared" si="1"/>
        <v>0</v>
      </c>
      <c r="CO7" s="725">
        <f t="shared" si="2"/>
        <v>0</v>
      </c>
      <c r="CP7" s="724">
        <f t="shared" si="3"/>
        <v>0</v>
      </c>
      <c r="CQ7" s="537">
        <f t="shared" si="4"/>
        <v>0</v>
      </c>
      <c r="CR7" s="725">
        <f t="shared" si="5"/>
        <v>0</v>
      </c>
      <c r="CS7" s="724">
        <f t="shared" si="6"/>
        <v>0</v>
      </c>
      <c r="CT7" s="537">
        <f t="shared" si="7"/>
        <v>0</v>
      </c>
      <c r="CU7" s="725">
        <f t="shared" si="8"/>
        <v>0</v>
      </c>
      <c r="CV7" s="724">
        <f t="shared" si="9"/>
        <v>0</v>
      </c>
      <c r="CW7" s="537">
        <f t="shared" si="10"/>
        <v>0</v>
      </c>
      <c r="CX7" s="725">
        <f t="shared" si="11"/>
        <v>0</v>
      </c>
      <c r="CY7" s="724">
        <f t="shared" si="12"/>
        <v>0</v>
      </c>
      <c r="CZ7" s="537">
        <f t="shared" si="13"/>
        <v>0</v>
      </c>
      <c r="DA7" s="725">
        <f t="shared" si="14"/>
        <v>0</v>
      </c>
      <c r="DB7" s="724">
        <f t="shared" si="15"/>
        <v>0</v>
      </c>
      <c r="DC7" s="537">
        <f t="shared" si="16"/>
        <v>0</v>
      </c>
      <c r="DD7" s="725">
        <f t="shared" si="17"/>
        <v>0</v>
      </c>
    </row>
    <row r="8" spans="3:108" ht="27.75" customHeight="1" x14ac:dyDescent="0.5">
      <c r="C8" s="356">
        <v>3</v>
      </c>
      <c r="D8" s="191"/>
      <c r="E8" s="192"/>
      <c r="F8" s="191"/>
      <c r="G8" s="192"/>
      <c r="H8" s="191"/>
      <c r="I8" s="192"/>
      <c r="J8" s="191"/>
      <c r="K8" s="192"/>
      <c r="L8" s="193">
        <f>SUM(M7)</f>
        <v>0</v>
      </c>
      <c r="M8" s="194">
        <f>SUM(L7)</f>
        <v>0</v>
      </c>
      <c r="N8" s="191"/>
      <c r="O8" s="192"/>
      <c r="P8" s="191"/>
      <c r="Q8" s="192"/>
      <c r="R8" s="191"/>
      <c r="S8" s="192"/>
      <c r="T8" s="191"/>
      <c r="U8" s="192"/>
      <c r="V8" s="195"/>
      <c r="W8" s="195"/>
      <c r="X8" s="193">
        <f>SUM(Y6)</f>
        <v>0</v>
      </c>
      <c r="Y8" s="194">
        <f>SUM(X6)</f>
        <v>0</v>
      </c>
      <c r="Z8" s="116"/>
      <c r="AA8" s="192"/>
      <c r="AB8" s="190"/>
      <c r="AD8" s="133">
        <f t="shared" si="18"/>
        <v>0</v>
      </c>
      <c r="AE8" s="134">
        <f t="shared" si="18"/>
        <v>0</v>
      </c>
      <c r="AF8" s="122"/>
      <c r="AG8" s="135">
        <f t="shared" si="19"/>
        <v>0</v>
      </c>
      <c r="AH8" s="135">
        <f t="shared" si="19"/>
        <v>0</v>
      </c>
      <c r="AI8" s="122"/>
      <c r="AJ8" s="136">
        <f t="shared" si="20"/>
        <v>0</v>
      </c>
      <c r="AK8" s="122"/>
      <c r="AL8" s="137">
        <v>3</v>
      </c>
      <c r="AM8" s="137"/>
      <c r="AN8" s="137"/>
      <c r="AO8" s="137"/>
      <c r="AP8" s="137"/>
      <c r="AQ8" s="137"/>
      <c r="AR8" s="137"/>
      <c r="AS8" s="137"/>
      <c r="AT8" s="137"/>
      <c r="AU8" s="138" t="str">
        <f>CONCATENATE(mannschaften!E8)</f>
        <v>Union PWV Diersbach 1</v>
      </c>
      <c r="AV8" s="225">
        <f t="shared" si="21"/>
        <v>0</v>
      </c>
      <c r="AW8" s="139">
        <f t="shared" si="22"/>
        <v>0</v>
      </c>
      <c r="AY8" s="717">
        <f t="shared" si="23"/>
        <v>0</v>
      </c>
      <c r="AZ8" s="717">
        <f t="shared" si="24"/>
        <v>0</v>
      </c>
      <c r="BA8" s="717">
        <f t="shared" si="24"/>
        <v>0</v>
      </c>
      <c r="BB8" s="48"/>
      <c r="BC8" s="648">
        <f t="shared" si="25"/>
        <v>0</v>
      </c>
      <c r="BD8" s="649">
        <f t="shared" si="26"/>
        <v>0</v>
      </c>
      <c r="BE8" s="650">
        <f t="shared" si="27"/>
        <v>0</v>
      </c>
      <c r="BF8" s="648">
        <f t="shared" si="28"/>
        <v>0</v>
      </c>
      <c r="BG8" s="649">
        <f t="shared" si="29"/>
        <v>0</v>
      </c>
      <c r="BH8" s="650">
        <f t="shared" si="30"/>
        <v>0</v>
      </c>
      <c r="BI8" s="648">
        <f t="shared" si="31"/>
        <v>0</v>
      </c>
      <c r="BJ8" s="649">
        <f t="shared" si="32"/>
        <v>0</v>
      </c>
      <c r="BK8" s="650">
        <f t="shared" si="33"/>
        <v>0</v>
      </c>
      <c r="BL8" s="649">
        <f t="shared" si="34"/>
        <v>0</v>
      </c>
      <c r="BM8" s="649">
        <f t="shared" si="35"/>
        <v>0</v>
      </c>
      <c r="BN8" s="649">
        <f t="shared" si="36"/>
        <v>0</v>
      </c>
      <c r="BO8" s="648">
        <f t="shared" si="37"/>
        <v>0</v>
      </c>
      <c r="BP8" s="649">
        <f t="shared" si="38"/>
        <v>0</v>
      </c>
      <c r="BQ8" s="650">
        <f t="shared" si="39"/>
        <v>0</v>
      </c>
      <c r="BR8" s="649">
        <f t="shared" si="40"/>
        <v>0</v>
      </c>
      <c r="BS8" s="649">
        <f t="shared" si="41"/>
        <v>0</v>
      </c>
      <c r="BT8" s="649">
        <f t="shared" si="42"/>
        <v>0</v>
      </c>
      <c r="BU8" s="648">
        <f t="shared" si="43"/>
        <v>0</v>
      </c>
      <c r="BV8" s="649">
        <f t="shared" si="44"/>
        <v>0</v>
      </c>
      <c r="BW8" s="650">
        <f t="shared" si="45"/>
        <v>0</v>
      </c>
      <c r="BX8" s="648">
        <f t="shared" si="46"/>
        <v>0</v>
      </c>
      <c r="BY8" s="649">
        <f t="shared" si="47"/>
        <v>0</v>
      </c>
      <c r="BZ8" s="650">
        <f t="shared" si="48"/>
        <v>0</v>
      </c>
      <c r="CA8" s="648">
        <f t="shared" si="49"/>
        <v>0</v>
      </c>
      <c r="CB8" s="649">
        <f t="shared" si="50"/>
        <v>0</v>
      </c>
      <c r="CC8" s="650">
        <f t="shared" si="51"/>
        <v>0</v>
      </c>
      <c r="CD8" s="648">
        <f t="shared" si="52"/>
        <v>0</v>
      </c>
      <c r="CE8" s="649">
        <f t="shared" si="53"/>
        <v>0</v>
      </c>
      <c r="CF8" s="650">
        <f t="shared" si="54"/>
        <v>0</v>
      </c>
      <c r="CG8" s="721">
        <f t="shared" si="55"/>
        <v>0</v>
      </c>
      <c r="CH8" s="722">
        <f t="shared" si="56"/>
        <v>0</v>
      </c>
      <c r="CI8" s="723">
        <f t="shared" si="57"/>
        <v>0</v>
      </c>
      <c r="CJ8" s="721">
        <f t="shared" si="58"/>
        <v>0</v>
      </c>
      <c r="CK8" s="722">
        <f t="shared" si="59"/>
        <v>0</v>
      </c>
      <c r="CL8" s="723">
        <f t="shared" si="60"/>
        <v>0</v>
      </c>
      <c r="CM8" s="724">
        <f t="shared" si="0"/>
        <v>0</v>
      </c>
      <c r="CN8" s="537">
        <f t="shared" si="1"/>
        <v>0</v>
      </c>
      <c r="CO8" s="725">
        <f t="shared" si="2"/>
        <v>0</v>
      </c>
      <c r="CP8" s="724">
        <f t="shared" si="3"/>
        <v>0</v>
      </c>
      <c r="CQ8" s="537">
        <f t="shared" si="4"/>
        <v>0</v>
      </c>
      <c r="CR8" s="725">
        <f t="shared" si="5"/>
        <v>0</v>
      </c>
      <c r="CS8" s="724">
        <f t="shared" si="6"/>
        <v>0</v>
      </c>
      <c r="CT8" s="537">
        <f t="shared" si="7"/>
        <v>0</v>
      </c>
      <c r="CU8" s="725">
        <f t="shared" si="8"/>
        <v>0</v>
      </c>
      <c r="CV8" s="724">
        <f t="shared" si="9"/>
        <v>0</v>
      </c>
      <c r="CW8" s="537">
        <f t="shared" si="10"/>
        <v>0</v>
      </c>
      <c r="CX8" s="725">
        <f t="shared" si="11"/>
        <v>0</v>
      </c>
      <c r="CY8" s="724">
        <f t="shared" si="12"/>
        <v>0</v>
      </c>
      <c r="CZ8" s="537">
        <f t="shared" si="13"/>
        <v>0</v>
      </c>
      <c r="DA8" s="725">
        <f t="shared" si="14"/>
        <v>0</v>
      </c>
      <c r="DB8" s="724">
        <f t="shared" si="15"/>
        <v>0</v>
      </c>
      <c r="DC8" s="537">
        <f t="shared" si="16"/>
        <v>0</v>
      </c>
      <c r="DD8" s="725">
        <f t="shared" si="17"/>
        <v>0</v>
      </c>
    </row>
    <row r="9" spans="3:108" ht="27.75" customHeight="1" x14ac:dyDescent="0.5">
      <c r="C9" s="356">
        <v>4</v>
      </c>
      <c r="D9" s="191"/>
      <c r="E9" s="192"/>
      <c r="F9" s="191"/>
      <c r="G9" s="192"/>
      <c r="H9" s="191"/>
      <c r="I9" s="192"/>
      <c r="J9" s="193">
        <f>SUM(K8)</f>
        <v>0</v>
      </c>
      <c r="K9" s="194">
        <f>SUM(J8)</f>
        <v>0</v>
      </c>
      <c r="L9" s="193">
        <f>SUM(M6)</f>
        <v>0</v>
      </c>
      <c r="M9" s="194">
        <f>SUM(L6)</f>
        <v>0</v>
      </c>
      <c r="N9" s="191"/>
      <c r="O9" s="192"/>
      <c r="P9" s="191"/>
      <c r="Q9" s="192"/>
      <c r="R9" s="191"/>
      <c r="S9" s="192"/>
      <c r="T9" s="191"/>
      <c r="U9" s="192"/>
      <c r="V9" s="195"/>
      <c r="W9" s="195"/>
      <c r="X9" s="193">
        <f>SUM(Y7)</f>
        <v>0</v>
      </c>
      <c r="Y9" s="194">
        <f>SUM(X7)</f>
        <v>0</v>
      </c>
      <c r="Z9" s="116"/>
      <c r="AA9" s="192"/>
      <c r="AB9" s="190"/>
      <c r="AD9" s="133">
        <f t="shared" si="18"/>
        <v>0</v>
      </c>
      <c r="AE9" s="134">
        <f t="shared" si="18"/>
        <v>0</v>
      </c>
      <c r="AF9" s="122"/>
      <c r="AG9" s="135">
        <f t="shared" si="19"/>
        <v>0</v>
      </c>
      <c r="AH9" s="135">
        <f t="shared" si="19"/>
        <v>0</v>
      </c>
      <c r="AI9" s="122"/>
      <c r="AJ9" s="136">
        <f t="shared" si="20"/>
        <v>0</v>
      </c>
      <c r="AK9" s="122"/>
      <c r="AL9" s="137">
        <v>4</v>
      </c>
      <c r="AM9" s="137"/>
      <c r="AN9" s="137"/>
      <c r="AO9" s="137"/>
      <c r="AP9" s="137"/>
      <c r="AQ9" s="137"/>
      <c r="AR9" s="137"/>
      <c r="AS9" s="137"/>
      <c r="AT9" s="137"/>
      <c r="AU9" s="138" t="str">
        <f>CONCATENATE(mannschaften!E9)</f>
        <v>ASVö TSV PW St.Marienkirchen</v>
      </c>
      <c r="AV9" s="225">
        <f t="shared" si="21"/>
        <v>0</v>
      </c>
      <c r="AW9" s="139">
        <f t="shared" si="22"/>
        <v>0</v>
      </c>
      <c r="AY9" s="717">
        <f t="shared" si="23"/>
        <v>0</v>
      </c>
      <c r="AZ9" s="717">
        <f t="shared" si="24"/>
        <v>0</v>
      </c>
      <c r="BA9" s="717">
        <f t="shared" si="24"/>
        <v>0</v>
      </c>
      <c r="BB9" s="48"/>
      <c r="BC9" s="648">
        <f t="shared" si="25"/>
        <v>0</v>
      </c>
      <c r="BD9" s="649">
        <f t="shared" si="26"/>
        <v>0</v>
      </c>
      <c r="BE9" s="650">
        <f t="shared" si="27"/>
        <v>0</v>
      </c>
      <c r="BF9" s="648">
        <f t="shared" si="28"/>
        <v>0</v>
      </c>
      <c r="BG9" s="649">
        <f t="shared" si="29"/>
        <v>0</v>
      </c>
      <c r="BH9" s="650">
        <f t="shared" si="30"/>
        <v>0</v>
      </c>
      <c r="BI9" s="648">
        <f t="shared" si="31"/>
        <v>0</v>
      </c>
      <c r="BJ9" s="649">
        <f t="shared" si="32"/>
        <v>0</v>
      </c>
      <c r="BK9" s="650">
        <f t="shared" si="33"/>
        <v>0</v>
      </c>
      <c r="BL9" s="649">
        <f t="shared" si="34"/>
        <v>0</v>
      </c>
      <c r="BM9" s="649">
        <f t="shared" si="35"/>
        <v>0</v>
      </c>
      <c r="BN9" s="649">
        <f t="shared" si="36"/>
        <v>0</v>
      </c>
      <c r="BO9" s="648">
        <f t="shared" si="37"/>
        <v>0</v>
      </c>
      <c r="BP9" s="649">
        <f t="shared" si="38"/>
        <v>0</v>
      </c>
      <c r="BQ9" s="650">
        <f t="shared" si="39"/>
        <v>0</v>
      </c>
      <c r="BR9" s="649">
        <f t="shared" si="40"/>
        <v>0</v>
      </c>
      <c r="BS9" s="649">
        <f t="shared" si="41"/>
        <v>0</v>
      </c>
      <c r="BT9" s="649">
        <f t="shared" si="42"/>
        <v>0</v>
      </c>
      <c r="BU9" s="648">
        <f t="shared" si="43"/>
        <v>0</v>
      </c>
      <c r="BV9" s="649">
        <f t="shared" si="44"/>
        <v>0</v>
      </c>
      <c r="BW9" s="650">
        <f t="shared" si="45"/>
        <v>0</v>
      </c>
      <c r="BX9" s="648">
        <f t="shared" si="46"/>
        <v>0</v>
      </c>
      <c r="BY9" s="649">
        <f t="shared" si="47"/>
        <v>0</v>
      </c>
      <c r="BZ9" s="650">
        <f t="shared" si="48"/>
        <v>0</v>
      </c>
      <c r="CA9" s="648">
        <f t="shared" si="49"/>
        <v>0</v>
      </c>
      <c r="CB9" s="649">
        <f t="shared" si="50"/>
        <v>0</v>
      </c>
      <c r="CC9" s="650">
        <f t="shared" si="51"/>
        <v>0</v>
      </c>
      <c r="CD9" s="648">
        <f t="shared" si="52"/>
        <v>0</v>
      </c>
      <c r="CE9" s="649">
        <f t="shared" si="53"/>
        <v>0</v>
      </c>
      <c r="CF9" s="650">
        <f t="shared" si="54"/>
        <v>0</v>
      </c>
      <c r="CG9" s="721">
        <f t="shared" si="55"/>
        <v>0</v>
      </c>
      <c r="CH9" s="722">
        <f t="shared" si="56"/>
        <v>0</v>
      </c>
      <c r="CI9" s="723">
        <f t="shared" si="57"/>
        <v>0</v>
      </c>
      <c r="CJ9" s="721">
        <f t="shared" si="58"/>
        <v>0</v>
      </c>
      <c r="CK9" s="722">
        <f t="shared" si="59"/>
        <v>0</v>
      </c>
      <c r="CL9" s="723">
        <f t="shared" si="60"/>
        <v>0</v>
      </c>
      <c r="CM9" s="724">
        <f t="shared" si="0"/>
        <v>0</v>
      </c>
      <c r="CN9" s="537">
        <f t="shared" si="1"/>
        <v>0</v>
      </c>
      <c r="CO9" s="725">
        <f t="shared" si="2"/>
        <v>0</v>
      </c>
      <c r="CP9" s="724">
        <f t="shared" si="3"/>
        <v>0</v>
      </c>
      <c r="CQ9" s="537">
        <f t="shared" si="4"/>
        <v>0</v>
      </c>
      <c r="CR9" s="725">
        <f t="shared" si="5"/>
        <v>0</v>
      </c>
      <c r="CS9" s="724">
        <f t="shared" si="6"/>
        <v>0</v>
      </c>
      <c r="CT9" s="537">
        <f t="shared" si="7"/>
        <v>0</v>
      </c>
      <c r="CU9" s="725">
        <f t="shared" si="8"/>
        <v>0</v>
      </c>
      <c r="CV9" s="724">
        <f t="shared" si="9"/>
        <v>0</v>
      </c>
      <c r="CW9" s="537">
        <f t="shared" si="10"/>
        <v>0</v>
      </c>
      <c r="CX9" s="725">
        <f t="shared" si="11"/>
        <v>0</v>
      </c>
      <c r="CY9" s="724">
        <f t="shared" si="12"/>
        <v>0</v>
      </c>
      <c r="CZ9" s="537">
        <f t="shared" si="13"/>
        <v>0</v>
      </c>
      <c r="DA9" s="725">
        <f t="shared" si="14"/>
        <v>0</v>
      </c>
      <c r="DB9" s="724">
        <f t="shared" si="15"/>
        <v>0</v>
      </c>
      <c r="DC9" s="537">
        <f t="shared" si="16"/>
        <v>0</v>
      </c>
      <c r="DD9" s="725">
        <f t="shared" si="17"/>
        <v>0</v>
      </c>
    </row>
    <row r="10" spans="3:108" ht="27.75" customHeight="1" x14ac:dyDescent="0.5">
      <c r="C10" s="356">
        <v>5</v>
      </c>
      <c r="D10" s="191"/>
      <c r="E10" s="192"/>
      <c r="F10" s="191"/>
      <c r="G10" s="192"/>
      <c r="H10" s="193">
        <f>SUM(I9)</f>
        <v>0</v>
      </c>
      <c r="I10" s="194">
        <f>SUM(H9)</f>
        <v>0</v>
      </c>
      <c r="J10" s="193">
        <f>SUM(K7)</f>
        <v>0</v>
      </c>
      <c r="K10" s="194">
        <f>SUM(J7)</f>
        <v>0</v>
      </c>
      <c r="L10" s="191"/>
      <c r="M10" s="192"/>
      <c r="N10" s="191"/>
      <c r="O10" s="192"/>
      <c r="P10" s="191"/>
      <c r="Q10" s="192"/>
      <c r="R10" s="197"/>
      <c r="S10" s="196"/>
      <c r="T10" s="193">
        <f>SUM(U8)</f>
        <v>0</v>
      </c>
      <c r="U10" s="194">
        <f>SUM(T8)</f>
        <v>0</v>
      </c>
      <c r="V10" s="198">
        <f>SUM(W6)</f>
        <v>0</v>
      </c>
      <c r="W10" s="198">
        <f>SUM(V6)</f>
        <v>0</v>
      </c>
      <c r="X10" s="191"/>
      <c r="Y10" s="192"/>
      <c r="Z10" s="116"/>
      <c r="AA10" s="192"/>
      <c r="AB10" s="190"/>
      <c r="AD10" s="133">
        <f t="shared" si="18"/>
        <v>0</v>
      </c>
      <c r="AE10" s="134">
        <f t="shared" si="18"/>
        <v>0</v>
      </c>
      <c r="AF10" s="122"/>
      <c r="AG10" s="135">
        <f t="shared" si="19"/>
        <v>0</v>
      </c>
      <c r="AH10" s="135">
        <f t="shared" si="19"/>
        <v>0</v>
      </c>
      <c r="AI10" s="122"/>
      <c r="AJ10" s="136">
        <f t="shared" si="20"/>
        <v>0</v>
      </c>
      <c r="AK10" s="122"/>
      <c r="AL10" s="137">
        <v>5</v>
      </c>
      <c r="AM10" s="137"/>
      <c r="AN10" s="137"/>
      <c r="AO10" s="137"/>
      <c r="AP10" s="137"/>
      <c r="AQ10" s="137"/>
      <c r="AR10" s="137"/>
      <c r="AS10" s="137"/>
      <c r="AT10" s="137"/>
      <c r="AU10" s="138" t="str">
        <f>CONCATENATE(mannschaften!E10)</f>
        <v>ASVÖ PV Taufkirchen 1</v>
      </c>
      <c r="AV10" s="225">
        <f t="shared" si="21"/>
        <v>0</v>
      </c>
      <c r="AW10" s="139">
        <f t="shared" si="22"/>
        <v>0</v>
      </c>
      <c r="AY10" s="717">
        <f t="shared" si="23"/>
        <v>0</v>
      </c>
      <c r="AZ10" s="717">
        <f t="shared" ref="AZ10" si="61">SUM(BD10,BG10,BJ10,BM10,BP10,BS10,BV10,BY10,CB10,CE10,CH10,CK10,CN10,CQ10,CT10,CW10,CZ10,DC10)</f>
        <v>0</v>
      </c>
      <c r="BA10" s="717">
        <f t="shared" ref="BA10" si="62">SUM(BE10,BH10,BK10,BN10,BQ10,BT10,BW10,BZ10,CC10,CF10,CI10,CL10,CO10,CR10,CU10,CX10,DA10,DD10)</f>
        <v>0</v>
      </c>
      <c r="BB10" s="48"/>
      <c r="BC10" s="648">
        <f t="shared" si="25"/>
        <v>0</v>
      </c>
      <c r="BD10" s="649">
        <f t="shared" si="26"/>
        <v>0</v>
      </c>
      <c r="BE10" s="650">
        <f t="shared" si="27"/>
        <v>0</v>
      </c>
      <c r="BF10" s="648">
        <f t="shared" si="28"/>
        <v>0</v>
      </c>
      <c r="BG10" s="649">
        <f t="shared" si="29"/>
        <v>0</v>
      </c>
      <c r="BH10" s="650">
        <f t="shared" si="30"/>
        <v>0</v>
      </c>
      <c r="BI10" s="648">
        <f t="shared" si="31"/>
        <v>0</v>
      </c>
      <c r="BJ10" s="649">
        <f t="shared" si="32"/>
        <v>0</v>
      </c>
      <c r="BK10" s="650">
        <f t="shared" si="33"/>
        <v>0</v>
      </c>
      <c r="BL10" s="649">
        <f t="shared" si="34"/>
        <v>0</v>
      </c>
      <c r="BM10" s="649">
        <f t="shared" si="35"/>
        <v>0</v>
      </c>
      <c r="BN10" s="649">
        <f t="shared" si="36"/>
        <v>0</v>
      </c>
      <c r="BO10" s="648">
        <f t="shared" si="37"/>
        <v>0</v>
      </c>
      <c r="BP10" s="649">
        <f t="shared" si="38"/>
        <v>0</v>
      </c>
      <c r="BQ10" s="650">
        <f t="shared" si="39"/>
        <v>0</v>
      </c>
      <c r="BR10" s="649">
        <f t="shared" si="40"/>
        <v>0</v>
      </c>
      <c r="BS10" s="649">
        <f t="shared" si="41"/>
        <v>0</v>
      </c>
      <c r="BT10" s="649">
        <f t="shared" si="42"/>
        <v>0</v>
      </c>
      <c r="BU10" s="648">
        <f t="shared" si="43"/>
        <v>0</v>
      </c>
      <c r="BV10" s="649">
        <f t="shared" si="44"/>
        <v>0</v>
      </c>
      <c r="BW10" s="650">
        <f t="shared" si="45"/>
        <v>0</v>
      </c>
      <c r="BX10" s="648">
        <f t="shared" si="46"/>
        <v>0</v>
      </c>
      <c r="BY10" s="649">
        <f t="shared" si="47"/>
        <v>0</v>
      </c>
      <c r="BZ10" s="650">
        <f t="shared" si="48"/>
        <v>0</v>
      </c>
      <c r="CA10" s="648">
        <f t="shared" si="49"/>
        <v>0</v>
      </c>
      <c r="CB10" s="649">
        <f t="shared" si="50"/>
        <v>0</v>
      </c>
      <c r="CC10" s="650">
        <f t="shared" si="51"/>
        <v>0</v>
      </c>
      <c r="CD10" s="648">
        <f t="shared" si="52"/>
        <v>0</v>
      </c>
      <c r="CE10" s="649">
        <f t="shared" si="53"/>
        <v>0</v>
      </c>
      <c r="CF10" s="650">
        <f t="shared" si="54"/>
        <v>0</v>
      </c>
      <c r="CG10" s="721">
        <f t="shared" si="55"/>
        <v>0</v>
      </c>
      <c r="CH10" s="722">
        <f t="shared" si="56"/>
        <v>0</v>
      </c>
      <c r="CI10" s="723">
        <f t="shared" si="57"/>
        <v>0</v>
      </c>
      <c r="CJ10" s="721">
        <f t="shared" si="58"/>
        <v>0</v>
      </c>
      <c r="CK10" s="722">
        <f t="shared" si="59"/>
        <v>0</v>
      </c>
      <c r="CL10" s="723">
        <f t="shared" si="60"/>
        <v>0</v>
      </c>
      <c r="CM10" s="724">
        <f t="shared" ref="CM10" si="63">IF(BC21=3,1,0)</f>
        <v>0</v>
      </c>
      <c r="CN10" s="537">
        <f t="shared" ref="CN10" si="64">IF(BC21=1,1,0)</f>
        <v>0</v>
      </c>
      <c r="CO10" s="725">
        <f t="shared" ref="CO10" si="65">IF(BD21=3,1,0)</f>
        <v>0</v>
      </c>
      <c r="CP10" s="724">
        <f t="shared" ref="CP10" si="66">IF(BF21=3,1,0)</f>
        <v>0</v>
      </c>
      <c r="CQ10" s="537">
        <f t="shared" ref="CQ10" si="67">IF(BF21=1,1,0)</f>
        <v>0</v>
      </c>
      <c r="CR10" s="725">
        <f t="shared" ref="CR10" si="68">IF(BG21=3,1,0)</f>
        <v>0</v>
      </c>
      <c r="CS10" s="724">
        <f t="shared" ref="CS10" si="69">IF(BI21=3,1,0)</f>
        <v>0</v>
      </c>
      <c r="CT10" s="537">
        <f t="shared" ref="CT10" si="70">IF(BI21=1,1,0)</f>
        <v>0</v>
      </c>
      <c r="CU10" s="725">
        <f t="shared" ref="CU10" si="71">IF(BJ21=3,1,0)</f>
        <v>0</v>
      </c>
      <c r="CV10" s="724">
        <f t="shared" ref="CV10" si="72">IF(BL21=3,1,0)</f>
        <v>0</v>
      </c>
      <c r="CW10" s="537">
        <f t="shared" ref="CW10" si="73">IF(BL21=1,1,0)</f>
        <v>0</v>
      </c>
      <c r="CX10" s="725">
        <f t="shared" ref="CX10" si="74">IF(BM21=3,1,0)</f>
        <v>0</v>
      </c>
      <c r="CY10" s="724">
        <f t="shared" ref="CY10" si="75">IF(BO21=3,1,0)</f>
        <v>0</v>
      </c>
      <c r="CZ10" s="537">
        <f t="shared" ref="CZ10" si="76">IF(BO21=1,1,0)</f>
        <v>0</v>
      </c>
      <c r="DA10" s="725">
        <f t="shared" ref="DA10" si="77">IF(BP21=3,1,0)</f>
        <v>0</v>
      </c>
      <c r="DB10" s="724">
        <f t="shared" ref="DB10" si="78">IF(BR21=3,1,0)</f>
        <v>0</v>
      </c>
      <c r="DC10" s="537">
        <f t="shared" ref="DC10" si="79">IF(BR21=1,1,0)</f>
        <v>0</v>
      </c>
      <c r="DD10" s="725">
        <f t="shared" ref="DD10" si="80">IF(BS21=3,1,0)</f>
        <v>0</v>
      </c>
    </row>
    <row r="11" spans="3:108" ht="27.75" customHeight="1" x14ac:dyDescent="0.5">
      <c r="C11" s="356">
        <v>6</v>
      </c>
      <c r="D11" s="191"/>
      <c r="E11" s="192"/>
      <c r="F11" s="193">
        <f>SUM(G10)</f>
        <v>0</v>
      </c>
      <c r="G11" s="194">
        <f>SUM(F10)</f>
        <v>0</v>
      </c>
      <c r="H11" s="193">
        <f>SUM(I8)</f>
        <v>0</v>
      </c>
      <c r="I11" s="194">
        <f>SUM(H8)</f>
        <v>0</v>
      </c>
      <c r="J11" s="193">
        <f>SUM(K6)</f>
        <v>0</v>
      </c>
      <c r="K11" s="194">
        <f>SUM(J6)</f>
        <v>0</v>
      </c>
      <c r="L11" s="191"/>
      <c r="M11" s="192"/>
      <c r="N11" s="191"/>
      <c r="O11" s="192"/>
      <c r="P11" s="191"/>
      <c r="Q11" s="192"/>
      <c r="R11" s="197"/>
      <c r="S11" s="196"/>
      <c r="T11" s="193">
        <f>SUM(U9)</f>
        <v>0</v>
      </c>
      <c r="U11" s="194">
        <f>SUM(T9)</f>
        <v>0</v>
      </c>
      <c r="V11" s="198">
        <f>SUM(W7)</f>
        <v>0</v>
      </c>
      <c r="W11" s="198">
        <f>SUM(V7)</f>
        <v>0</v>
      </c>
      <c r="X11" s="191"/>
      <c r="Y11" s="192"/>
      <c r="Z11" s="116"/>
      <c r="AA11" s="192"/>
      <c r="AB11" s="190"/>
      <c r="AD11" s="133">
        <f t="shared" si="18"/>
        <v>0</v>
      </c>
      <c r="AE11" s="134">
        <f t="shared" si="18"/>
        <v>0</v>
      </c>
      <c r="AF11" s="122"/>
      <c r="AG11" s="135">
        <f t="shared" si="19"/>
        <v>0</v>
      </c>
      <c r="AH11" s="135">
        <f t="shared" si="19"/>
        <v>0</v>
      </c>
      <c r="AI11" s="122"/>
      <c r="AJ11" s="136">
        <f t="shared" si="20"/>
        <v>0</v>
      </c>
      <c r="AK11" s="122"/>
      <c r="AL11" s="137">
        <v>6</v>
      </c>
      <c r="AM11" s="137"/>
      <c r="AN11" s="137"/>
      <c r="AO11" s="137"/>
      <c r="AP11" s="137"/>
      <c r="AQ11" s="137"/>
      <c r="AR11" s="137"/>
      <c r="AS11" s="137"/>
      <c r="AT11" s="137"/>
      <c r="AU11" s="138" t="str">
        <f>CONCATENATE(mannschaften!E11)</f>
        <v>Union PWV Diersbach 2</v>
      </c>
      <c r="AV11" s="225">
        <f t="shared" si="21"/>
        <v>0</v>
      </c>
      <c r="AW11" s="139">
        <f t="shared" si="22"/>
        <v>0</v>
      </c>
      <c r="AY11" s="717">
        <f t="shared" si="23"/>
        <v>0</v>
      </c>
      <c r="AZ11" s="717">
        <f t="shared" si="24"/>
        <v>0</v>
      </c>
      <c r="BA11" s="717">
        <f t="shared" si="24"/>
        <v>0</v>
      </c>
      <c r="BB11" s="48"/>
      <c r="BC11" s="648">
        <f t="shared" si="25"/>
        <v>0</v>
      </c>
      <c r="BD11" s="649">
        <f t="shared" si="26"/>
        <v>0</v>
      </c>
      <c r="BE11" s="650">
        <f t="shared" si="27"/>
        <v>0</v>
      </c>
      <c r="BF11" s="648">
        <f t="shared" si="28"/>
        <v>0</v>
      </c>
      <c r="BG11" s="649">
        <f t="shared" si="29"/>
        <v>0</v>
      </c>
      <c r="BH11" s="650">
        <f t="shared" si="30"/>
        <v>0</v>
      </c>
      <c r="BI11" s="648">
        <f t="shared" si="31"/>
        <v>0</v>
      </c>
      <c r="BJ11" s="649">
        <f t="shared" si="32"/>
        <v>0</v>
      </c>
      <c r="BK11" s="650">
        <f t="shared" si="33"/>
        <v>0</v>
      </c>
      <c r="BL11" s="649">
        <f t="shared" si="34"/>
        <v>0</v>
      </c>
      <c r="BM11" s="649">
        <f t="shared" si="35"/>
        <v>0</v>
      </c>
      <c r="BN11" s="649">
        <f t="shared" si="36"/>
        <v>0</v>
      </c>
      <c r="BO11" s="648">
        <f t="shared" si="37"/>
        <v>0</v>
      </c>
      <c r="BP11" s="649">
        <f t="shared" si="38"/>
        <v>0</v>
      </c>
      <c r="BQ11" s="650">
        <f t="shared" si="39"/>
        <v>0</v>
      </c>
      <c r="BR11" s="649">
        <f t="shared" si="40"/>
        <v>0</v>
      </c>
      <c r="BS11" s="649">
        <f t="shared" si="41"/>
        <v>0</v>
      </c>
      <c r="BT11" s="649">
        <f t="shared" si="42"/>
        <v>0</v>
      </c>
      <c r="BU11" s="648">
        <f t="shared" si="43"/>
        <v>0</v>
      </c>
      <c r="BV11" s="649">
        <f t="shared" si="44"/>
        <v>0</v>
      </c>
      <c r="BW11" s="650">
        <f t="shared" si="45"/>
        <v>0</v>
      </c>
      <c r="BX11" s="648">
        <f t="shared" si="46"/>
        <v>0</v>
      </c>
      <c r="BY11" s="649">
        <f t="shared" si="47"/>
        <v>0</v>
      </c>
      <c r="BZ11" s="650">
        <f t="shared" si="48"/>
        <v>0</v>
      </c>
      <c r="CA11" s="648">
        <f t="shared" si="49"/>
        <v>0</v>
      </c>
      <c r="CB11" s="649">
        <f t="shared" si="50"/>
        <v>0</v>
      </c>
      <c r="CC11" s="650">
        <f t="shared" si="51"/>
        <v>0</v>
      </c>
      <c r="CD11" s="648">
        <f t="shared" si="52"/>
        <v>0</v>
      </c>
      <c r="CE11" s="649">
        <f t="shared" si="53"/>
        <v>0</v>
      </c>
      <c r="CF11" s="650">
        <f t="shared" si="54"/>
        <v>0</v>
      </c>
      <c r="CG11" s="721">
        <f t="shared" si="55"/>
        <v>0</v>
      </c>
      <c r="CH11" s="722">
        <f t="shared" si="56"/>
        <v>0</v>
      </c>
      <c r="CI11" s="723">
        <f t="shared" si="57"/>
        <v>0</v>
      </c>
      <c r="CJ11" s="721">
        <f t="shared" si="58"/>
        <v>0</v>
      </c>
      <c r="CK11" s="722">
        <f t="shared" si="59"/>
        <v>0</v>
      </c>
      <c r="CL11" s="723">
        <f t="shared" si="60"/>
        <v>0</v>
      </c>
      <c r="CM11" s="724">
        <f t="shared" ref="CM11:CM17" si="81">IF(BC21=3,1,0)</f>
        <v>0</v>
      </c>
      <c r="CN11" s="537">
        <f t="shared" ref="CN11:CN17" si="82">IF(BC21=1,1,0)</f>
        <v>0</v>
      </c>
      <c r="CO11" s="725">
        <f t="shared" ref="CO11:CO17" si="83">IF(BD21=3,1,0)</f>
        <v>0</v>
      </c>
      <c r="CP11" s="724">
        <f t="shared" ref="CP11:CP17" si="84">IF(BF21=3,1,0)</f>
        <v>0</v>
      </c>
      <c r="CQ11" s="537">
        <f t="shared" ref="CQ11:CQ17" si="85">IF(BF21=1,1,0)</f>
        <v>0</v>
      </c>
      <c r="CR11" s="725">
        <f t="shared" ref="CR11:CR17" si="86">IF(BG21=3,1,0)</f>
        <v>0</v>
      </c>
      <c r="CS11" s="724">
        <f t="shared" ref="CS11:CS17" si="87">IF(BI21=3,1,0)</f>
        <v>0</v>
      </c>
      <c r="CT11" s="537">
        <f t="shared" ref="CT11:CT17" si="88">IF(BI21=1,1,0)</f>
        <v>0</v>
      </c>
      <c r="CU11" s="725">
        <f t="shared" ref="CU11:CU17" si="89">IF(BJ21=3,1,0)</f>
        <v>0</v>
      </c>
      <c r="CV11" s="724">
        <f t="shared" ref="CV11:CV17" si="90">IF(BL21=3,1,0)</f>
        <v>0</v>
      </c>
      <c r="CW11" s="537">
        <f t="shared" ref="CW11:CW17" si="91">IF(BL21=1,1,0)</f>
        <v>0</v>
      </c>
      <c r="CX11" s="725">
        <f t="shared" ref="CX11:CX17" si="92">IF(BM21=3,1,0)</f>
        <v>0</v>
      </c>
      <c r="CY11" s="724">
        <f t="shared" ref="CY11:CY17" si="93">IF(BO21=3,1,0)</f>
        <v>0</v>
      </c>
      <c r="CZ11" s="537">
        <f t="shared" ref="CZ11:CZ17" si="94">IF(BO21=1,1,0)</f>
        <v>0</v>
      </c>
      <c r="DA11" s="725">
        <f t="shared" ref="DA11:DA17" si="95">IF(BP21=3,1,0)</f>
        <v>0</v>
      </c>
      <c r="DB11" s="724">
        <f t="shared" ref="DB11:DB17" si="96">IF(BR21=3,1,0)</f>
        <v>0</v>
      </c>
      <c r="DC11" s="537">
        <f t="shared" ref="DC11:DC17" si="97">IF(BR21=1,1,0)</f>
        <v>0</v>
      </c>
      <c r="DD11" s="725">
        <f t="shared" ref="DD11:DD17" si="98">IF(BS21=3,1,0)</f>
        <v>0</v>
      </c>
    </row>
    <row r="12" spans="3:108" ht="27.75" customHeight="1" x14ac:dyDescent="0.5">
      <c r="C12" s="356">
        <v>7</v>
      </c>
      <c r="D12" s="193">
        <f>SUM(E11)</f>
        <v>0</v>
      </c>
      <c r="E12" s="194">
        <f>SUM(D11)</f>
        <v>0</v>
      </c>
      <c r="F12" s="193">
        <f>SUM(G9)</f>
        <v>0</v>
      </c>
      <c r="G12" s="194">
        <f>SUM(F9)</f>
        <v>0</v>
      </c>
      <c r="H12" s="193">
        <f>SUM(I7)</f>
        <v>0</v>
      </c>
      <c r="I12" s="194">
        <f>SUM(H7)</f>
        <v>0</v>
      </c>
      <c r="J12" s="191"/>
      <c r="K12" s="192"/>
      <c r="L12" s="191"/>
      <c r="M12" s="192"/>
      <c r="N12" s="197"/>
      <c r="O12" s="196"/>
      <c r="P12" s="193">
        <f>SUM(Q10)</f>
        <v>0</v>
      </c>
      <c r="Q12" s="194">
        <f>SUM(P10)</f>
        <v>0</v>
      </c>
      <c r="R12" s="193">
        <f>SUM(S8)</f>
        <v>0</v>
      </c>
      <c r="S12" s="194">
        <f>SUM(R8)</f>
        <v>0</v>
      </c>
      <c r="T12" s="193">
        <f>SUM(U6)</f>
        <v>0</v>
      </c>
      <c r="U12" s="194">
        <f>SUM(T6)</f>
        <v>0</v>
      </c>
      <c r="V12" s="116"/>
      <c r="W12" s="116"/>
      <c r="X12" s="191"/>
      <c r="Y12" s="192"/>
      <c r="Z12" s="116"/>
      <c r="AA12" s="192"/>
      <c r="AB12" s="190"/>
      <c r="AD12" s="133">
        <f t="shared" si="18"/>
        <v>0</v>
      </c>
      <c r="AE12" s="134">
        <f t="shared" si="18"/>
        <v>0</v>
      </c>
      <c r="AF12" s="122"/>
      <c r="AG12" s="135">
        <f t="shared" si="19"/>
        <v>0</v>
      </c>
      <c r="AH12" s="135">
        <f t="shared" si="19"/>
        <v>0</v>
      </c>
      <c r="AI12" s="122"/>
      <c r="AJ12" s="136">
        <f t="shared" si="20"/>
        <v>0</v>
      </c>
      <c r="AK12" s="122"/>
      <c r="AL12" s="137">
        <v>7</v>
      </c>
      <c r="AM12" s="137"/>
      <c r="AN12" s="137"/>
      <c r="AO12" s="137"/>
      <c r="AP12" s="137"/>
      <c r="AQ12" s="137"/>
      <c r="AR12" s="137"/>
      <c r="AS12" s="137"/>
      <c r="AT12" s="137"/>
      <c r="AU12" s="138" t="str">
        <f>CONCATENATE(mannschaften!E12)</f>
        <v>PV Hub</v>
      </c>
      <c r="AV12" s="225">
        <f t="shared" si="21"/>
        <v>0</v>
      </c>
      <c r="AW12" s="139">
        <f t="shared" si="22"/>
        <v>0</v>
      </c>
      <c r="AY12" s="717">
        <f t="shared" si="23"/>
        <v>0</v>
      </c>
      <c r="AZ12" s="717">
        <f t="shared" si="24"/>
        <v>0</v>
      </c>
      <c r="BA12" s="717">
        <f t="shared" si="24"/>
        <v>0</v>
      </c>
      <c r="BB12" s="48"/>
      <c r="BC12" s="648">
        <f t="shared" si="25"/>
        <v>0</v>
      </c>
      <c r="BD12" s="649">
        <f t="shared" si="26"/>
        <v>0</v>
      </c>
      <c r="BE12" s="650">
        <f t="shared" si="27"/>
        <v>0</v>
      </c>
      <c r="BF12" s="648">
        <f t="shared" si="28"/>
        <v>0</v>
      </c>
      <c r="BG12" s="649">
        <f t="shared" si="29"/>
        <v>0</v>
      </c>
      <c r="BH12" s="650">
        <f t="shared" si="30"/>
        <v>0</v>
      </c>
      <c r="BI12" s="648">
        <f t="shared" si="31"/>
        <v>0</v>
      </c>
      <c r="BJ12" s="649">
        <f t="shared" si="32"/>
        <v>0</v>
      </c>
      <c r="BK12" s="650">
        <f t="shared" si="33"/>
        <v>0</v>
      </c>
      <c r="BL12" s="649">
        <f t="shared" si="34"/>
        <v>0</v>
      </c>
      <c r="BM12" s="649">
        <f t="shared" si="35"/>
        <v>0</v>
      </c>
      <c r="BN12" s="649">
        <f t="shared" si="36"/>
        <v>0</v>
      </c>
      <c r="BO12" s="648">
        <f t="shared" si="37"/>
        <v>0</v>
      </c>
      <c r="BP12" s="649">
        <f t="shared" si="38"/>
        <v>0</v>
      </c>
      <c r="BQ12" s="650">
        <f t="shared" si="39"/>
        <v>0</v>
      </c>
      <c r="BR12" s="649">
        <f t="shared" si="40"/>
        <v>0</v>
      </c>
      <c r="BS12" s="649">
        <f t="shared" si="41"/>
        <v>0</v>
      </c>
      <c r="BT12" s="649">
        <f t="shared" si="42"/>
        <v>0</v>
      </c>
      <c r="BU12" s="648">
        <f t="shared" si="43"/>
        <v>0</v>
      </c>
      <c r="BV12" s="649">
        <f t="shared" si="44"/>
        <v>0</v>
      </c>
      <c r="BW12" s="650">
        <f t="shared" si="45"/>
        <v>0</v>
      </c>
      <c r="BX12" s="648">
        <f t="shared" si="46"/>
        <v>0</v>
      </c>
      <c r="BY12" s="649">
        <f t="shared" si="47"/>
        <v>0</v>
      </c>
      <c r="BZ12" s="650">
        <f t="shared" si="48"/>
        <v>0</v>
      </c>
      <c r="CA12" s="648">
        <f t="shared" si="49"/>
        <v>0</v>
      </c>
      <c r="CB12" s="649">
        <f t="shared" si="50"/>
        <v>0</v>
      </c>
      <c r="CC12" s="650">
        <f t="shared" si="51"/>
        <v>0</v>
      </c>
      <c r="CD12" s="648">
        <f t="shared" si="52"/>
        <v>0</v>
      </c>
      <c r="CE12" s="649">
        <f t="shared" si="53"/>
        <v>0</v>
      </c>
      <c r="CF12" s="650">
        <f t="shared" si="54"/>
        <v>0</v>
      </c>
      <c r="CG12" s="721">
        <f t="shared" si="55"/>
        <v>0</v>
      </c>
      <c r="CH12" s="722">
        <f t="shared" si="56"/>
        <v>0</v>
      </c>
      <c r="CI12" s="723">
        <f t="shared" si="57"/>
        <v>0</v>
      </c>
      <c r="CJ12" s="721">
        <f t="shared" si="58"/>
        <v>0</v>
      </c>
      <c r="CK12" s="722">
        <f t="shared" si="59"/>
        <v>0</v>
      </c>
      <c r="CL12" s="723">
        <f t="shared" si="60"/>
        <v>0</v>
      </c>
      <c r="CM12" s="724">
        <f t="shared" si="81"/>
        <v>0</v>
      </c>
      <c r="CN12" s="537">
        <f t="shared" si="82"/>
        <v>0</v>
      </c>
      <c r="CO12" s="725">
        <f t="shared" si="83"/>
        <v>0</v>
      </c>
      <c r="CP12" s="724">
        <f t="shared" si="84"/>
        <v>0</v>
      </c>
      <c r="CQ12" s="537">
        <f t="shared" si="85"/>
        <v>0</v>
      </c>
      <c r="CR12" s="725">
        <f t="shared" si="86"/>
        <v>0</v>
      </c>
      <c r="CS12" s="724">
        <f t="shared" si="87"/>
        <v>0</v>
      </c>
      <c r="CT12" s="537">
        <f t="shared" si="88"/>
        <v>0</v>
      </c>
      <c r="CU12" s="725">
        <f t="shared" si="89"/>
        <v>0</v>
      </c>
      <c r="CV12" s="724">
        <f t="shared" si="90"/>
        <v>0</v>
      </c>
      <c r="CW12" s="537">
        <f t="shared" si="91"/>
        <v>0</v>
      </c>
      <c r="CX12" s="725">
        <f t="shared" si="92"/>
        <v>0</v>
      </c>
      <c r="CY12" s="724">
        <f t="shared" si="93"/>
        <v>0</v>
      </c>
      <c r="CZ12" s="537">
        <f t="shared" si="94"/>
        <v>0</v>
      </c>
      <c r="DA12" s="725">
        <f t="shared" si="95"/>
        <v>0</v>
      </c>
      <c r="DB12" s="724">
        <f t="shared" si="96"/>
        <v>0</v>
      </c>
      <c r="DC12" s="537">
        <f t="shared" si="97"/>
        <v>0</v>
      </c>
      <c r="DD12" s="725">
        <f t="shared" si="98"/>
        <v>0</v>
      </c>
    </row>
    <row r="13" spans="3:108" ht="27.75" customHeight="1" x14ac:dyDescent="0.5">
      <c r="C13" s="356">
        <v>8</v>
      </c>
      <c r="D13" s="193">
        <f>SUM(E10)</f>
        <v>0</v>
      </c>
      <c r="E13" s="194">
        <f>SUM(D10)</f>
        <v>0</v>
      </c>
      <c r="F13" s="193">
        <f>SUM(G8)</f>
        <v>0</v>
      </c>
      <c r="G13" s="194">
        <f>SUM(F8)</f>
        <v>0</v>
      </c>
      <c r="H13" s="193">
        <f>SUM(I6)</f>
        <v>0</v>
      </c>
      <c r="I13" s="194">
        <f>SUM(H6)</f>
        <v>0</v>
      </c>
      <c r="J13" s="191"/>
      <c r="K13" s="192"/>
      <c r="L13" s="191"/>
      <c r="M13" s="192"/>
      <c r="N13" s="197"/>
      <c r="O13" s="196"/>
      <c r="P13" s="193">
        <f>SUM(Q11)</f>
        <v>0</v>
      </c>
      <c r="Q13" s="194">
        <f>SUM(P11)</f>
        <v>0</v>
      </c>
      <c r="R13" s="193">
        <f>SUM(S9)</f>
        <v>0</v>
      </c>
      <c r="S13" s="194">
        <f>SUM(R9)</f>
        <v>0</v>
      </c>
      <c r="T13" s="193">
        <f>SUM(U7)</f>
        <v>0</v>
      </c>
      <c r="U13" s="194">
        <f>SUM(T7)</f>
        <v>0</v>
      </c>
      <c r="V13" s="116"/>
      <c r="W13" s="116"/>
      <c r="X13" s="191"/>
      <c r="Y13" s="192"/>
      <c r="Z13" s="198">
        <f>SUM(AA12)</f>
        <v>0</v>
      </c>
      <c r="AA13" s="194">
        <f>SUM(Z12)</f>
        <v>0</v>
      </c>
      <c r="AB13" s="199"/>
      <c r="AD13" s="133">
        <f t="shared" si="18"/>
        <v>0</v>
      </c>
      <c r="AE13" s="134">
        <f t="shared" si="18"/>
        <v>0</v>
      </c>
      <c r="AF13" s="122"/>
      <c r="AG13" s="135">
        <f t="shared" si="19"/>
        <v>0</v>
      </c>
      <c r="AH13" s="135">
        <f t="shared" si="19"/>
        <v>0</v>
      </c>
      <c r="AI13" s="122"/>
      <c r="AJ13" s="136">
        <f t="shared" si="20"/>
        <v>0</v>
      </c>
      <c r="AK13" s="122"/>
      <c r="AL13" s="137">
        <v>8</v>
      </c>
      <c r="AM13" s="137"/>
      <c r="AN13" s="137"/>
      <c r="AO13" s="137"/>
      <c r="AP13" s="137"/>
      <c r="AQ13" s="137"/>
      <c r="AR13" s="137"/>
      <c r="AS13" s="137"/>
      <c r="AT13" s="137"/>
      <c r="AU13" s="138" t="str">
        <f>CONCATENATE(mannschaften!E13)</f>
        <v>Union PWV Ort/Osternach</v>
      </c>
      <c r="AV13" s="225">
        <f>SUM(AD13)</f>
        <v>0</v>
      </c>
      <c r="AW13" s="139">
        <f t="shared" si="22"/>
        <v>0</v>
      </c>
      <c r="AY13" s="717">
        <f t="shared" si="23"/>
        <v>0</v>
      </c>
      <c r="AZ13" s="717">
        <f t="shared" si="24"/>
        <v>0</v>
      </c>
      <c r="BA13" s="717">
        <f t="shared" si="24"/>
        <v>0</v>
      </c>
      <c r="BB13" s="48"/>
      <c r="BC13" s="648">
        <f t="shared" si="25"/>
        <v>0</v>
      </c>
      <c r="BD13" s="649">
        <f t="shared" si="26"/>
        <v>0</v>
      </c>
      <c r="BE13" s="650">
        <f t="shared" si="27"/>
        <v>0</v>
      </c>
      <c r="BF13" s="648">
        <f t="shared" si="28"/>
        <v>0</v>
      </c>
      <c r="BG13" s="649">
        <f t="shared" si="29"/>
        <v>0</v>
      </c>
      <c r="BH13" s="650">
        <f t="shared" si="30"/>
        <v>0</v>
      </c>
      <c r="BI13" s="648">
        <f t="shared" si="31"/>
        <v>0</v>
      </c>
      <c r="BJ13" s="649">
        <f t="shared" si="32"/>
        <v>0</v>
      </c>
      <c r="BK13" s="650">
        <f t="shared" si="33"/>
        <v>0</v>
      </c>
      <c r="BL13" s="649">
        <f t="shared" si="34"/>
        <v>0</v>
      </c>
      <c r="BM13" s="649">
        <f t="shared" si="35"/>
        <v>0</v>
      </c>
      <c r="BN13" s="649">
        <f t="shared" si="36"/>
        <v>0</v>
      </c>
      <c r="BO13" s="648">
        <f t="shared" si="37"/>
        <v>0</v>
      </c>
      <c r="BP13" s="649">
        <f t="shared" si="38"/>
        <v>0</v>
      </c>
      <c r="BQ13" s="650">
        <f t="shared" si="39"/>
        <v>0</v>
      </c>
      <c r="BR13" s="649">
        <f t="shared" si="40"/>
        <v>0</v>
      </c>
      <c r="BS13" s="649">
        <f t="shared" si="41"/>
        <v>0</v>
      </c>
      <c r="BT13" s="649">
        <f t="shared" si="42"/>
        <v>0</v>
      </c>
      <c r="BU13" s="648">
        <f t="shared" si="43"/>
        <v>0</v>
      </c>
      <c r="BV13" s="649">
        <f t="shared" si="44"/>
        <v>0</v>
      </c>
      <c r="BW13" s="650">
        <f t="shared" si="45"/>
        <v>0</v>
      </c>
      <c r="BX13" s="648">
        <f t="shared" si="46"/>
        <v>0</v>
      </c>
      <c r="BY13" s="649">
        <f t="shared" si="47"/>
        <v>0</v>
      </c>
      <c r="BZ13" s="650">
        <f t="shared" si="48"/>
        <v>0</v>
      </c>
      <c r="CA13" s="648">
        <f t="shared" si="49"/>
        <v>0</v>
      </c>
      <c r="CB13" s="649">
        <f t="shared" si="50"/>
        <v>0</v>
      </c>
      <c r="CC13" s="650">
        <f t="shared" si="51"/>
        <v>0</v>
      </c>
      <c r="CD13" s="648">
        <f t="shared" si="52"/>
        <v>0</v>
      </c>
      <c r="CE13" s="649">
        <f t="shared" si="53"/>
        <v>0</v>
      </c>
      <c r="CF13" s="650">
        <f t="shared" si="54"/>
        <v>0</v>
      </c>
      <c r="CG13" s="721">
        <f t="shared" si="55"/>
        <v>0</v>
      </c>
      <c r="CH13" s="722">
        <f t="shared" si="56"/>
        <v>0</v>
      </c>
      <c r="CI13" s="723">
        <f t="shared" si="57"/>
        <v>0</v>
      </c>
      <c r="CJ13" s="721">
        <f t="shared" si="58"/>
        <v>0</v>
      </c>
      <c r="CK13" s="722">
        <f t="shared" si="59"/>
        <v>0</v>
      </c>
      <c r="CL13" s="723">
        <f t="shared" si="60"/>
        <v>0</v>
      </c>
      <c r="CM13" s="724">
        <f t="shared" si="81"/>
        <v>0</v>
      </c>
      <c r="CN13" s="537">
        <f t="shared" si="82"/>
        <v>0</v>
      </c>
      <c r="CO13" s="725">
        <f t="shared" si="83"/>
        <v>0</v>
      </c>
      <c r="CP13" s="724">
        <f t="shared" si="84"/>
        <v>0</v>
      </c>
      <c r="CQ13" s="537">
        <f t="shared" si="85"/>
        <v>0</v>
      </c>
      <c r="CR13" s="725">
        <f t="shared" si="86"/>
        <v>0</v>
      </c>
      <c r="CS13" s="724">
        <f t="shared" si="87"/>
        <v>0</v>
      </c>
      <c r="CT13" s="537">
        <f t="shared" si="88"/>
        <v>0</v>
      </c>
      <c r="CU13" s="725">
        <f t="shared" si="89"/>
        <v>0</v>
      </c>
      <c r="CV13" s="724">
        <f t="shared" si="90"/>
        <v>0</v>
      </c>
      <c r="CW13" s="537">
        <f t="shared" si="91"/>
        <v>0</v>
      </c>
      <c r="CX13" s="725">
        <f t="shared" si="92"/>
        <v>0</v>
      </c>
      <c r="CY13" s="724">
        <f t="shared" si="93"/>
        <v>0</v>
      </c>
      <c r="CZ13" s="537">
        <f t="shared" si="94"/>
        <v>0</v>
      </c>
      <c r="DA13" s="725">
        <f t="shared" si="95"/>
        <v>0</v>
      </c>
      <c r="DB13" s="724">
        <f t="shared" si="96"/>
        <v>0</v>
      </c>
      <c r="DC13" s="537">
        <f t="shared" si="97"/>
        <v>0</v>
      </c>
      <c r="DD13" s="725">
        <f t="shared" si="98"/>
        <v>0</v>
      </c>
    </row>
    <row r="14" spans="3:108" ht="27.75" customHeight="1" x14ac:dyDescent="0.5">
      <c r="C14" s="356">
        <v>9</v>
      </c>
      <c r="D14" s="193">
        <f>SUM(E9)</f>
        <v>0</v>
      </c>
      <c r="E14" s="194">
        <f>SUM(D9)</f>
        <v>0</v>
      </c>
      <c r="F14" s="193">
        <f>SUM(G7)</f>
        <v>0</v>
      </c>
      <c r="G14" s="194">
        <f>SUM(F7)</f>
        <v>0</v>
      </c>
      <c r="H14" s="191"/>
      <c r="I14" s="192"/>
      <c r="J14" s="197"/>
      <c r="K14" s="196"/>
      <c r="L14" s="193">
        <f>SUM(M12)</f>
        <v>0</v>
      </c>
      <c r="M14" s="194">
        <f>SUM(L12)</f>
        <v>0</v>
      </c>
      <c r="N14" s="193">
        <f>SUM(O10)</f>
        <v>0</v>
      </c>
      <c r="O14" s="194">
        <f>SUM(N10)</f>
        <v>0</v>
      </c>
      <c r="P14" s="193">
        <f>SUM(Q8)</f>
        <v>0</v>
      </c>
      <c r="Q14" s="194">
        <f>SUM(P8)</f>
        <v>0</v>
      </c>
      <c r="R14" s="193">
        <f>SUM(S6)</f>
        <v>0</v>
      </c>
      <c r="S14" s="194">
        <f>SUM(R6)</f>
        <v>0</v>
      </c>
      <c r="T14" s="191"/>
      <c r="U14" s="192"/>
      <c r="V14" s="116"/>
      <c r="W14" s="116"/>
      <c r="X14" s="193">
        <f>SUM(Y13)</f>
        <v>0</v>
      </c>
      <c r="Y14" s="194">
        <f>SUM(X13)</f>
        <v>0</v>
      </c>
      <c r="Z14" s="198">
        <f>SUM(AA11)</f>
        <v>0</v>
      </c>
      <c r="AA14" s="194">
        <f>SUM(Z11)</f>
        <v>0</v>
      </c>
      <c r="AB14" s="199"/>
      <c r="AD14" s="133">
        <f t="shared" si="18"/>
        <v>0</v>
      </c>
      <c r="AE14" s="134">
        <f t="shared" si="18"/>
        <v>0</v>
      </c>
      <c r="AF14" s="122"/>
      <c r="AG14" s="135">
        <f t="shared" si="19"/>
        <v>0</v>
      </c>
      <c r="AH14" s="135">
        <f t="shared" si="19"/>
        <v>0</v>
      </c>
      <c r="AI14" s="122"/>
      <c r="AJ14" s="136">
        <f t="shared" si="20"/>
        <v>0</v>
      </c>
      <c r="AK14" s="122"/>
      <c r="AL14" s="137">
        <v>9</v>
      </c>
      <c r="AM14" s="137"/>
      <c r="AN14" s="137"/>
      <c r="AO14" s="137"/>
      <c r="AP14" s="137"/>
      <c r="AQ14" s="137"/>
      <c r="AR14" s="137"/>
      <c r="AS14" s="137"/>
      <c r="AT14" s="137"/>
      <c r="AU14" s="138" t="str">
        <f>CONCATENATE(mannschaften!E14)</f>
        <v xml:space="preserve"> </v>
      </c>
      <c r="AV14" s="225">
        <f t="shared" si="21"/>
        <v>0</v>
      </c>
      <c r="AW14" s="139">
        <f t="shared" si="22"/>
        <v>0</v>
      </c>
      <c r="AY14" s="717">
        <f t="shared" si="23"/>
        <v>0</v>
      </c>
      <c r="AZ14" s="717">
        <f t="shared" si="24"/>
        <v>0</v>
      </c>
      <c r="BA14" s="717">
        <f t="shared" si="24"/>
        <v>0</v>
      </c>
      <c r="BB14" s="48"/>
      <c r="BC14" s="648">
        <f t="shared" si="25"/>
        <v>0</v>
      </c>
      <c r="BD14" s="649">
        <f t="shared" si="26"/>
        <v>0</v>
      </c>
      <c r="BE14" s="650">
        <f t="shared" si="27"/>
        <v>0</v>
      </c>
      <c r="BF14" s="648">
        <f t="shared" si="28"/>
        <v>0</v>
      </c>
      <c r="BG14" s="649">
        <f t="shared" si="29"/>
        <v>0</v>
      </c>
      <c r="BH14" s="650">
        <f t="shared" si="30"/>
        <v>0</v>
      </c>
      <c r="BI14" s="648">
        <f t="shared" si="31"/>
        <v>0</v>
      </c>
      <c r="BJ14" s="649">
        <f t="shared" si="32"/>
        <v>0</v>
      </c>
      <c r="BK14" s="650">
        <f t="shared" si="33"/>
        <v>0</v>
      </c>
      <c r="BL14" s="649">
        <f t="shared" si="34"/>
        <v>0</v>
      </c>
      <c r="BM14" s="649">
        <f t="shared" si="35"/>
        <v>0</v>
      </c>
      <c r="BN14" s="649">
        <f t="shared" si="36"/>
        <v>0</v>
      </c>
      <c r="BO14" s="648">
        <f t="shared" si="37"/>
        <v>0</v>
      </c>
      <c r="BP14" s="649">
        <f t="shared" si="38"/>
        <v>0</v>
      </c>
      <c r="BQ14" s="650">
        <f t="shared" si="39"/>
        <v>0</v>
      </c>
      <c r="BR14" s="649">
        <f t="shared" si="40"/>
        <v>0</v>
      </c>
      <c r="BS14" s="649">
        <f t="shared" si="41"/>
        <v>0</v>
      </c>
      <c r="BT14" s="649">
        <f t="shared" si="42"/>
        <v>0</v>
      </c>
      <c r="BU14" s="648">
        <f t="shared" si="43"/>
        <v>0</v>
      </c>
      <c r="BV14" s="649">
        <f t="shared" si="44"/>
        <v>0</v>
      </c>
      <c r="BW14" s="650">
        <f t="shared" si="45"/>
        <v>0</v>
      </c>
      <c r="BX14" s="648">
        <f t="shared" si="46"/>
        <v>0</v>
      </c>
      <c r="BY14" s="649">
        <f t="shared" si="47"/>
        <v>0</v>
      </c>
      <c r="BZ14" s="650">
        <f t="shared" si="48"/>
        <v>0</v>
      </c>
      <c r="CA14" s="648">
        <f t="shared" si="49"/>
        <v>0</v>
      </c>
      <c r="CB14" s="649">
        <f t="shared" si="50"/>
        <v>0</v>
      </c>
      <c r="CC14" s="650">
        <f t="shared" si="51"/>
        <v>0</v>
      </c>
      <c r="CD14" s="648">
        <f t="shared" si="52"/>
        <v>0</v>
      </c>
      <c r="CE14" s="649">
        <f t="shared" si="53"/>
        <v>0</v>
      </c>
      <c r="CF14" s="650">
        <f t="shared" si="54"/>
        <v>0</v>
      </c>
      <c r="CG14" s="721">
        <f t="shared" si="55"/>
        <v>0</v>
      </c>
      <c r="CH14" s="722">
        <f t="shared" si="56"/>
        <v>0</v>
      </c>
      <c r="CI14" s="723">
        <f t="shared" si="57"/>
        <v>0</v>
      </c>
      <c r="CJ14" s="721">
        <f t="shared" si="58"/>
        <v>0</v>
      </c>
      <c r="CK14" s="722">
        <f t="shared" si="59"/>
        <v>0</v>
      </c>
      <c r="CL14" s="723">
        <f t="shared" si="60"/>
        <v>0</v>
      </c>
      <c r="CM14" s="724">
        <f t="shared" si="81"/>
        <v>0</v>
      </c>
      <c r="CN14" s="537">
        <f t="shared" si="82"/>
        <v>0</v>
      </c>
      <c r="CO14" s="725">
        <f t="shared" si="83"/>
        <v>0</v>
      </c>
      <c r="CP14" s="724">
        <f t="shared" si="84"/>
        <v>0</v>
      </c>
      <c r="CQ14" s="537">
        <f t="shared" si="85"/>
        <v>0</v>
      </c>
      <c r="CR14" s="725">
        <f t="shared" si="86"/>
        <v>0</v>
      </c>
      <c r="CS14" s="724">
        <f t="shared" si="87"/>
        <v>0</v>
      </c>
      <c r="CT14" s="537">
        <f t="shared" si="88"/>
        <v>0</v>
      </c>
      <c r="CU14" s="725">
        <f t="shared" si="89"/>
        <v>0</v>
      </c>
      <c r="CV14" s="724">
        <f t="shared" si="90"/>
        <v>0</v>
      </c>
      <c r="CW14" s="537">
        <f t="shared" si="91"/>
        <v>0</v>
      </c>
      <c r="CX14" s="725">
        <f t="shared" si="92"/>
        <v>0</v>
      </c>
      <c r="CY14" s="724">
        <f t="shared" si="93"/>
        <v>0</v>
      </c>
      <c r="CZ14" s="537">
        <f t="shared" si="94"/>
        <v>0</v>
      </c>
      <c r="DA14" s="725">
        <f t="shared" si="95"/>
        <v>0</v>
      </c>
      <c r="DB14" s="724">
        <f t="shared" si="96"/>
        <v>0</v>
      </c>
      <c r="DC14" s="537">
        <f t="shared" si="97"/>
        <v>0</v>
      </c>
      <c r="DD14" s="725">
        <f t="shared" si="98"/>
        <v>0</v>
      </c>
    </row>
    <row r="15" spans="3:108" ht="27.75" customHeight="1" x14ac:dyDescent="0.5">
      <c r="C15" s="356">
        <v>10</v>
      </c>
      <c r="D15" s="193">
        <f>SUM(E8)</f>
        <v>0</v>
      </c>
      <c r="E15" s="194">
        <f>SUM(D8)</f>
        <v>0</v>
      </c>
      <c r="F15" s="193">
        <f>SUM(G6)</f>
        <v>0</v>
      </c>
      <c r="G15" s="194">
        <f>SUM(F6)</f>
        <v>0</v>
      </c>
      <c r="H15" s="191"/>
      <c r="I15" s="192"/>
      <c r="J15" s="197"/>
      <c r="K15" s="196"/>
      <c r="L15" s="193">
        <f>SUM(M13)</f>
        <v>0</v>
      </c>
      <c r="M15" s="194">
        <f>SUM(L13)</f>
        <v>0</v>
      </c>
      <c r="N15" s="193">
        <f>SUM(O11)</f>
        <v>0</v>
      </c>
      <c r="O15" s="194">
        <f>SUM(N11)</f>
        <v>0</v>
      </c>
      <c r="P15" s="193">
        <f>SUM(Q9)</f>
        <v>0</v>
      </c>
      <c r="Q15" s="194">
        <f>SUM(P9)</f>
        <v>0</v>
      </c>
      <c r="R15" s="193">
        <f>SUM(S7)</f>
        <v>0</v>
      </c>
      <c r="S15" s="194">
        <f>SUM(R7)</f>
        <v>0</v>
      </c>
      <c r="T15" s="191"/>
      <c r="U15" s="192"/>
      <c r="V15" s="198">
        <f>SUM(W14)</f>
        <v>0</v>
      </c>
      <c r="W15" s="198">
        <f>SUM(V14)</f>
        <v>0</v>
      </c>
      <c r="X15" s="193">
        <f>SUM(Y12)</f>
        <v>0</v>
      </c>
      <c r="Y15" s="194">
        <f>SUM(X12)</f>
        <v>0</v>
      </c>
      <c r="Z15" s="198">
        <f>SUM(AA10)</f>
        <v>0</v>
      </c>
      <c r="AA15" s="194">
        <f>SUM(Z10)</f>
        <v>0</v>
      </c>
      <c r="AB15" s="199"/>
      <c r="AD15" s="133">
        <f t="shared" si="18"/>
        <v>0</v>
      </c>
      <c r="AE15" s="134">
        <f t="shared" si="18"/>
        <v>0</v>
      </c>
      <c r="AF15" s="122"/>
      <c r="AG15" s="135">
        <f t="shared" si="19"/>
        <v>0</v>
      </c>
      <c r="AH15" s="135">
        <f t="shared" si="19"/>
        <v>0</v>
      </c>
      <c r="AI15" s="122"/>
      <c r="AJ15" s="136">
        <f t="shared" si="20"/>
        <v>0</v>
      </c>
      <c r="AK15" s="122"/>
      <c r="AL15" s="137">
        <v>10</v>
      </c>
      <c r="AM15" s="137"/>
      <c r="AN15" s="137"/>
      <c r="AO15" s="137"/>
      <c r="AP15" s="137"/>
      <c r="AQ15" s="137"/>
      <c r="AR15" s="137"/>
      <c r="AS15" s="137"/>
      <c r="AT15" s="137"/>
      <c r="AU15" s="138" t="str">
        <f>CONCATENATE(mannschaften!E15)</f>
        <v/>
      </c>
      <c r="AV15" s="225">
        <f t="shared" si="21"/>
        <v>0</v>
      </c>
      <c r="AW15" s="139">
        <f t="shared" si="22"/>
        <v>0</v>
      </c>
      <c r="AY15" s="717">
        <f t="shared" si="23"/>
        <v>0</v>
      </c>
      <c r="AZ15" s="717">
        <f t="shared" si="24"/>
        <v>0</v>
      </c>
      <c r="BA15" s="717">
        <f t="shared" si="24"/>
        <v>0</v>
      </c>
      <c r="BC15" s="648">
        <f t="shared" si="25"/>
        <v>0</v>
      </c>
      <c r="BD15" s="649">
        <f t="shared" si="26"/>
        <v>0</v>
      </c>
      <c r="BE15" s="650">
        <f t="shared" si="27"/>
        <v>0</v>
      </c>
      <c r="BF15" s="648">
        <f t="shared" si="28"/>
        <v>0</v>
      </c>
      <c r="BG15" s="649">
        <f t="shared" si="29"/>
        <v>0</v>
      </c>
      <c r="BH15" s="650">
        <f t="shared" si="30"/>
        <v>0</v>
      </c>
      <c r="BI15" s="648">
        <f t="shared" si="31"/>
        <v>0</v>
      </c>
      <c r="BJ15" s="649">
        <f t="shared" si="32"/>
        <v>0</v>
      </c>
      <c r="BK15" s="650">
        <f t="shared" si="33"/>
        <v>0</v>
      </c>
      <c r="BL15" s="649">
        <f t="shared" si="34"/>
        <v>0</v>
      </c>
      <c r="BM15" s="649">
        <f t="shared" si="35"/>
        <v>0</v>
      </c>
      <c r="BN15" s="649">
        <f t="shared" si="36"/>
        <v>0</v>
      </c>
      <c r="BO15" s="648">
        <f t="shared" si="37"/>
        <v>0</v>
      </c>
      <c r="BP15" s="649">
        <f t="shared" si="38"/>
        <v>0</v>
      </c>
      <c r="BQ15" s="650">
        <f t="shared" si="39"/>
        <v>0</v>
      </c>
      <c r="BR15" s="649">
        <f t="shared" si="40"/>
        <v>0</v>
      </c>
      <c r="BS15" s="649">
        <f t="shared" si="41"/>
        <v>0</v>
      </c>
      <c r="BT15" s="649">
        <f t="shared" si="42"/>
        <v>0</v>
      </c>
      <c r="BU15" s="648">
        <f t="shared" si="43"/>
        <v>0</v>
      </c>
      <c r="BV15" s="649">
        <f t="shared" si="44"/>
        <v>0</v>
      </c>
      <c r="BW15" s="650">
        <f t="shared" si="45"/>
        <v>0</v>
      </c>
      <c r="BX15" s="648">
        <f t="shared" si="46"/>
        <v>0</v>
      </c>
      <c r="BY15" s="649">
        <f t="shared" si="47"/>
        <v>0</v>
      </c>
      <c r="BZ15" s="650">
        <f t="shared" si="48"/>
        <v>0</v>
      </c>
      <c r="CA15" s="648">
        <f t="shared" si="49"/>
        <v>0</v>
      </c>
      <c r="CB15" s="649">
        <f t="shared" si="50"/>
        <v>0</v>
      </c>
      <c r="CC15" s="650">
        <f t="shared" si="51"/>
        <v>0</v>
      </c>
      <c r="CD15" s="648">
        <f t="shared" si="52"/>
        <v>0</v>
      </c>
      <c r="CE15" s="649">
        <f t="shared" si="53"/>
        <v>0</v>
      </c>
      <c r="CF15" s="650">
        <f t="shared" si="54"/>
        <v>0</v>
      </c>
      <c r="CG15" s="721">
        <f t="shared" si="55"/>
        <v>0</v>
      </c>
      <c r="CH15" s="722">
        <f t="shared" si="56"/>
        <v>0</v>
      </c>
      <c r="CI15" s="723">
        <f t="shared" si="57"/>
        <v>0</v>
      </c>
      <c r="CJ15" s="721">
        <f t="shared" si="58"/>
        <v>0</v>
      </c>
      <c r="CK15" s="722">
        <f t="shared" si="59"/>
        <v>0</v>
      </c>
      <c r="CL15" s="723">
        <f t="shared" si="60"/>
        <v>0</v>
      </c>
      <c r="CM15" s="724">
        <f t="shared" si="81"/>
        <v>0</v>
      </c>
      <c r="CN15" s="537">
        <f t="shared" si="82"/>
        <v>0</v>
      </c>
      <c r="CO15" s="725">
        <f t="shared" si="83"/>
        <v>0</v>
      </c>
      <c r="CP15" s="724">
        <f t="shared" si="84"/>
        <v>0</v>
      </c>
      <c r="CQ15" s="537">
        <f t="shared" si="85"/>
        <v>0</v>
      </c>
      <c r="CR15" s="725">
        <f t="shared" si="86"/>
        <v>0</v>
      </c>
      <c r="CS15" s="724">
        <f t="shared" si="87"/>
        <v>0</v>
      </c>
      <c r="CT15" s="537">
        <f t="shared" si="88"/>
        <v>0</v>
      </c>
      <c r="CU15" s="725">
        <f t="shared" si="89"/>
        <v>0</v>
      </c>
      <c r="CV15" s="724">
        <f t="shared" si="90"/>
        <v>0</v>
      </c>
      <c r="CW15" s="537">
        <f t="shared" si="91"/>
        <v>0</v>
      </c>
      <c r="CX15" s="725">
        <f t="shared" si="92"/>
        <v>0</v>
      </c>
      <c r="CY15" s="724">
        <f t="shared" si="93"/>
        <v>0</v>
      </c>
      <c r="CZ15" s="537">
        <f t="shared" si="94"/>
        <v>0</v>
      </c>
      <c r="DA15" s="725">
        <f t="shared" si="95"/>
        <v>0</v>
      </c>
      <c r="DB15" s="724">
        <f t="shared" si="96"/>
        <v>0</v>
      </c>
      <c r="DC15" s="537">
        <f t="shared" si="97"/>
        <v>0</v>
      </c>
      <c r="DD15" s="725">
        <f t="shared" si="98"/>
        <v>0</v>
      </c>
    </row>
    <row r="16" spans="3:108" ht="27.75" customHeight="1" x14ac:dyDescent="0.5">
      <c r="C16" s="356">
        <v>11</v>
      </c>
      <c r="D16" s="193">
        <f>SUM(E7)</f>
        <v>0</v>
      </c>
      <c r="E16" s="194">
        <f>SUM(D7)</f>
        <v>0</v>
      </c>
      <c r="F16" s="197"/>
      <c r="G16" s="196"/>
      <c r="H16" s="193">
        <f>SUM(I14)</f>
        <v>0</v>
      </c>
      <c r="I16" s="194">
        <f>SUM(H14)</f>
        <v>0</v>
      </c>
      <c r="J16" s="193">
        <f>SUM(K12)</f>
        <v>0</v>
      </c>
      <c r="K16" s="194">
        <f>SUM(J12)</f>
        <v>0</v>
      </c>
      <c r="L16" s="193">
        <f>SUM(M10)</f>
        <v>0</v>
      </c>
      <c r="M16" s="194">
        <f>SUM(L10)</f>
        <v>0</v>
      </c>
      <c r="N16" s="193">
        <f>SUM(O8)</f>
        <v>0</v>
      </c>
      <c r="O16" s="194">
        <f>SUM(N8)</f>
        <v>0</v>
      </c>
      <c r="P16" s="193">
        <f>SUM(Q6)</f>
        <v>0</v>
      </c>
      <c r="Q16" s="194">
        <f>SUM(P6)</f>
        <v>0</v>
      </c>
      <c r="R16" s="191"/>
      <c r="S16" s="192"/>
      <c r="T16" s="193">
        <f>SUM(U15)</f>
        <v>0</v>
      </c>
      <c r="U16" s="194">
        <f>SUM(T15)</f>
        <v>0</v>
      </c>
      <c r="V16" s="198">
        <f>SUM(W13)</f>
        <v>0</v>
      </c>
      <c r="W16" s="198">
        <f>SUM(V13)</f>
        <v>0</v>
      </c>
      <c r="X16" s="193">
        <f>SUM(Y11)</f>
        <v>0</v>
      </c>
      <c r="Y16" s="194">
        <f>SUM(X11)</f>
        <v>0</v>
      </c>
      <c r="Z16" s="198">
        <f>SUM(AA9)</f>
        <v>0</v>
      </c>
      <c r="AA16" s="194">
        <f>SUM(Z9)</f>
        <v>0</v>
      </c>
      <c r="AB16" s="199"/>
      <c r="AD16" s="133">
        <f t="shared" si="18"/>
        <v>0</v>
      </c>
      <c r="AE16" s="134">
        <f t="shared" si="18"/>
        <v>0</v>
      </c>
      <c r="AF16" s="122"/>
      <c r="AG16" s="135">
        <f t="shared" si="19"/>
        <v>0</v>
      </c>
      <c r="AH16" s="135">
        <f t="shared" si="19"/>
        <v>0</v>
      </c>
      <c r="AI16" s="122"/>
      <c r="AJ16" s="136">
        <f t="shared" si="20"/>
        <v>0</v>
      </c>
      <c r="AK16" s="122"/>
      <c r="AL16" s="137">
        <v>11</v>
      </c>
      <c r="AM16" s="137"/>
      <c r="AN16" s="137"/>
      <c r="AO16" s="137"/>
      <c r="AP16" s="137"/>
      <c r="AQ16" s="137"/>
      <c r="AR16" s="137"/>
      <c r="AS16" s="137"/>
      <c r="AT16" s="137"/>
      <c r="AU16" s="138" t="str">
        <f>CONCATENATE(mannschaften!E16)</f>
        <v/>
      </c>
      <c r="AV16" s="225">
        <f t="shared" si="21"/>
        <v>0</v>
      </c>
      <c r="AW16" s="139">
        <f t="shared" si="22"/>
        <v>0</v>
      </c>
      <c r="AY16" s="717">
        <f t="shared" si="23"/>
        <v>0</v>
      </c>
      <c r="AZ16" s="717">
        <f t="shared" si="24"/>
        <v>0</v>
      </c>
      <c r="BA16" s="717">
        <f>SUM(BE16,BH16,BK16,BN16,BQ16,BT16,BW16,BZ16,CC16,CF16,CI16,CL16,CO16,CR16,CU16,CX16,DA16,DD16)</f>
        <v>0</v>
      </c>
      <c r="BC16" s="648">
        <f>IF($D31=3,1,0)</f>
        <v>0</v>
      </c>
      <c r="BD16" s="649">
        <f t="shared" si="26"/>
        <v>0</v>
      </c>
      <c r="BE16" s="650">
        <f t="shared" si="27"/>
        <v>0</v>
      </c>
      <c r="BF16" s="648">
        <f t="shared" si="28"/>
        <v>0</v>
      </c>
      <c r="BG16" s="649">
        <f t="shared" si="29"/>
        <v>0</v>
      </c>
      <c r="BH16" s="650">
        <f t="shared" si="30"/>
        <v>0</v>
      </c>
      <c r="BI16" s="648">
        <f t="shared" si="31"/>
        <v>0</v>
      </c>
      <c r="BJ16" s="649">
        <f t="shared" si="32"/>
        <v>0</v>
      </c>
      <c r="BK16" s="650">
        <f t="shared" si="33"/>
        <v>0</v>
      </c>
      <c r="BL16" s="649">
        <f t="shared" si="34"/>
        <v>0</v>
      </c>
      <c r="BM16" s="649">
        <f t="shared" si="35"/>
        <v>0</v>
      </c>
      <c r="BN16" s="649">
        <f t="shared" si="36"/>
        <v>0</v>
      </c>
      <c r="BO16" s="648">
        <f t="shared" si="37"/>
        <v>0</v>
      </c>
      <c r="BP16" s="649">
        <f t="shared" si="38"/>
        <v>0</v>
      </c>
      <c r="BQ16" s="650">
        <f t="shared" si="39"/>
        <v>0</v>
      </c>
      <c r="BR16" s="649">
        <f t="shared" si="40"/>
        <v>0</v>
      </c>
      <c r="BS16" s="649">
        <f t="shared" si="41"/>
        <v>0</v>
      </c>
      <c r="BT16" s="649">
        <f t="shared" si="42"/>
        <v>0</v>
      </c>
      <c r="BU16" s="648">
        <f t="shared" si="43"/>
        <v>0</v>
      </c>
      <c r="BV16" s="649">
        <f t="shared" si="44"/>
        <v>0</v>
      </c>
      <c r="BW16" s="650">
        <f t="shared" si="45"/>
        <v>0</v>
      </c>
      <c r="BX16" s="648">
        <f t="shared" si="46"/>
        <v>0</v>
      </c>
      <c r="BY16" s="649">
        <f t="shared" si="47"/>
        <v>0</v>
      </c>
      <c r="BZ16" s="650">
        <f t="shared" si="48"/>
        <v>0</v>
      </c>
      <c r="CA16" s="648">
        <f t="shared" si="49"/>
        <v>0</v>
      </c>
      <c r="CB16" s="649">
        <f t="shared" si="50"/>
        <v>0</v>
      </c>
      <c r="CC16" s="650">
        <f t="shared" si="51"/>
        <v>0</v>
      </c>
      <c r="CD16" s="648">
        <f t="shared" si="52"/>
        <v>0</v>
      </c>
      <c r="CE16" s="649">
        <f t="shared" si="53"/>
        <v>0</v>
      </c>
      <c r="CF16" s="650">
        <f t="shared" si="54"/>
        <v>0</v>
      </c>
      <c r="CG16" s="721">
        <f t="shared" si="55"/>
        <v>0</v>
      </c>
      <c r="CH16" s="722">
        <f t="shared" si="56"/>
        <v>0</v>
      </c>
      <c r="CI16" s="723">
        <f t="shared" si="57"/>
        <v>0</v>
      </c>
      <c r="CJ16" s="721">
        <f t="shared" si="58"/>
        <v>0</v>
      </c>
      <c r="CK16" s="722">
        <f t="shared" si="59"/>
        <v>0</v>
      </c>
      <c r="CL16" s="723">
        <f t="shared" si="60"/>
        <v>0</v>
      </c>
      <c r="CM16" s="724">
        <f t="shared" si="81"/>
        <v>0</v>
      </c>
      <c r="CN16" s="537">
        <f t="shared" si="82"/>
        <v>0</v>
      </c>
      <c r="CO16" s="725">
        <f t="shared" si="83"/>
        <v>0</v>
      </c>
      <c r="CP16" s="724">
        <f t="shared" si="84"/>
        <v>0</v>
      </c>
      <c r="CQ16" s="537">
        <f t="shared" si="85"/>
        <v>0</v>
      </c>
      <c r="CR16" s="725">
        <f t="shared" si="86"/>
        <v>0</v>
      </c>
      <c r="CS16" s="724">
        <f t="shared" si="87"/>
        <v>0</v>
      </c>
      <c r="CT16" s="537">
        <f t="shared" si="88"/>
        <v>0</v>
      </c>
      <c r="CU16" s="725">
        <f t="shared" si="89"/>
        <v>0</v>
      </c>
      <c r="CV16" s="724">
        <f t="shared" si="90"/>
        <v>0</v>
      </c>
      <c r="CW16" s="537">
        <f t="shared" si="91"/>
        <v>0</v>
      </c>
      <c r="CX16" s="725">
        <f t="shared" si="92"/>
        <v>0</v>
      </c>
      <c r="CY16" s="724">
        <f t="shared" si="93"/>
        <v>0</v>
      </c>
      <c r="CZ16" s="537">
        <f t="shared" si="94"/>
        <v>0</v>
      </c>
      <c r="DA16" s="725">
        <f t="shared" si="95"/>
        <v>0</v>
      </c>
      <c r="DB16" s="724">
        <f t="shared" si="96"/>
        <v>0</v>
      </c>
      <c r="DC16" s="537">
        <f t="shared" si="97"/>
        <v>0</v>
      </c>
      <c r="DD16" s="725">
        <f t="shared" si="98"/>
        <v>0</v>
      </c>
    </row>
    <row r="17" spans="3:108" ht="27.75" customHeight="1" x14ac:dyDescent="0.5">
      <c r="C17" s="356">
        <v>12</v>
      </c>
      <c r="D17" s="200">
        <f>SUM(E6)</f>
        <v>0</v>
      </c>
      <c r="E17" s="201">
        <f>SUM(D6)</f>
        <v>0</v>
      </c>
      <c r="F17" s="202"/>
      <c r="G17" s="203"/>
      <c r="H17" s="200">
        <f>SUM(I15)</f>
        <v>0</v>
      </c>
      <c r="I17" s="201">
        <f>SUM(H15)</f>
        <v>0</v>
      </c>
      <c r="J17" s="200">
        <f>SUM(K13)</f>
        <v>0</v>
      </c>
      <c r="K17" s="201">
        <f>SUM(J13)</f>
        <v>0</v>
      </c>
      <c r="L17" s="200">
        <f>SUM(M11)</f>
        <v>0</v>
      </c>
      <c r="M17" s="201">
        <f>SUM(L11)</f>
        <v>0</v>
      </c>
      <c r="N17" s="200">
        <f>SUM(O9)</f>
        <v>0</v>
      </c>
      <c r="O17" s="201">
        <f>SUM(N9)</f>
        <v>0</v>
      </c>
      <c r="P17" s="200">
        <f>SUM(Q7)</f>
        <v>0</v>
      </c>
      <c r="Q17" s="201">
        <f>SUM(P7)</f>
        <v>0</v>
      </c>
      <c r="R17" s="200">
        <f>SUM(S16)</f>
        <v>0</v>
      </c>
      <c r="S17" s="201">
        <f>SUM(R16)</f>
        <v>0</v>
      </c>
      <c r="T17" s="200">
        <f>SUM(U14)</f>
        <v>0</v>
      </c>
      <c r="U17" s="201">
        <f>SUM(T14)</f>
        <v>0</v>
      </c>
      <c r="V17" s="204">
        <f>SUM(W12)</f>
        <v>0</v>
      </c>
      <c r="W17" s="204">
        <f>SUM(V12)</f>
        <v>0</v>
      </c>
      <c r="X17" s="200">
        <f>SUM(Y10)</f>
        <v>0</v>
      </c>
      <c r="Y17" s="201">
        <f>SUM(X10)</f>
        <v>0</v>
      </c>
      <c r="Z17" s="204">
        <f>SUM(AA8)</f>
        <v>0</v>
      </c>
      <c r="AA17" s="201">
        <f>SUM(Z8)</f>
        <v>0</v>
      </c>
      <c r="AB17" s="199"/>
      <c r="AD17" s="133">
        <f t="shared" si="18"/>
        <v>0</v>
      </c>
      <c r="AE17" s="134">
        <f t="shared" si="18"/>
        <v>0</v>
      </c>
      <c r="AF17" s="122"/>
      <c r="AG17" s="135">
        <f t="shared" si="19"/>
        <v>0</v>
      </c>
      <c r="AH17" s="135">
        <f t="shared" si="19"/>
        <v>0</v>
      </c>
      <c r="AI17" s="122"/>
      <c r="AJ17" s="136">
        <f t="shared" si="20"/>
        <v>0</v>
      </c>
      <c r="AK17" s="122"/>
      <c r="AL17" s="137">
        <v>12</v>
      </c>
      <c r="AM17" s="137"/>
      <c r="AN17" s="137"/>
      <c r="AO17" s="137"/>
      <c r="AP17" s="137"/>
      <c r="AQ17" s="137"/>
      <c r="AR17" s="137"/>
      <c r="AS17" s="137"/>
      <c r="AT17" s="137"/>
      <c r="AU17" s="138" t="str">
        <f>CONCATENATE(mannschaften!E17)</f>
        <v/>
      </c>
      <c r="AV17" s="225">
        <f t="shared" si="21"/>
        <v>0</v>
      </c>
      <c r="AW17" s="139">
        <f t="shared" si="22"/>
        <v>0</v>
      </c>
      <c r="AY17" s="717">
        <f t="shared" si="23"/>
        <v>0</v>
      </c>
      <c r="AZ17" s="717">
        <f t="shared" ref="AZ17" si="99">SUM(BD17,BG17,BJ17,BM17,BP17,BS17,BV17,BY17,CB17,CE17,CH17,CK17,CN17,CQ17,CT17,CW17,CZ17,DC17)</f>
        <v>0</v>
      </c>
      <c r="BA17" s="717">
        <f>SUM(BE17,BH17,BK17,BN17,BQ17,BT17,BW17,BZ17,CC17,CF17,CI17,CL17,CO17,CR17,CU17,CX17,DA17,DD17)</f>
        <v>0</v>
      </c>
      <c r="BC17" s="648">
        <f>IF($D32=3,1,0)</f>
        <v>0</v>
      </c>
      <c r="BD17" s="649">
        <f>IF($D32=1,1,0)</f>
        <v>0</v>
      </c>
      <c r="BE17" s="650">
        <f>IF($E32=3,1,0)</f>
        <v>0</v>
      </c>
      <c r="BF17" s="648">
        <f t="shared" si="28"/>
        <v>0</v>
      </c>
      <c r="BG17" s="649">
        <f t="shared" si="29"/>
        <v>0</v>
      </c>
      <c r="BH17" s="650">
        <f t="shared" si="30"/>
        <v>0</v>
      </c>
      <c r="BI17" s="648">
        <f t="shared" si="31"/>
        <v>0</v>
      </c>
      <c r="BJ17" s="649">
        <f t="shared" si="32"/>
        <v>0</v>
      </c>
      <c r="BK17" s="650">
        <f t="shared" si="33"/>
        <v>0</v>
      </c>
      <c r="BL17" s="649">
        <f t="shared" si="34"/>
        <v>0</v>
      </c>
      <c r="BM17" s="649">
        <f t="shared" si="35"/>
        <v>0</v>
      </c>
      <c r="BN17" s="649">
        <f t="shared" si="36"/>
        <v>0</v>
      </c>
      <c r="BO17" s="648">
        <f t="shared" si="37"/>
        <v>0</v>
      </c>
      <c r="BP17" s="649">
        <f t="shared" si="38"/>
        <v>0</v>
      </c>
      <c r="BQ17" s="650">
        <f t="shared" si="39"/>
        <v>0</v>
      </c>
      <c r="BR17" s="649">
        <f t="shared" si="40"/>
        <v>0</v>
      </c>
      <c r="BS17" s="649">
        <f t="shared" si="41"/>
        <v>0</v>
      </c>
      <c r="BT17" s="649">
        <f t="shared" si="42"/>
        <v>0</v>
      </c>
      <c r="BU17" s="648">
        <f t="shared" si="43"/>
        <v>0</v>
      </c>
      <c r="BV17" s="649">
        <f t="shared" si="44"/>
        <v>0</v>
      </c>
      <c r="BW17" s="650">
        <f t="shared" si="45"/>
        <v>0</v>
      </c>
      <c r="BX17" s="648">
        <f t="shared" si="46"/>
        <v>0</v>
      </c>
      <c r="BY17" s="649">
        <f t="shared" si="47"/>
        <v>0</v>
      </c>
      <c r="BZ17" s="650">
        <f t="shared" si="48"/>
        <v>0</v>
      </c>
      <c r="CA17" s="648">
        <f t="shared" si="49"/>
        <v>0</v>
      </c>
      <c r="CB17" s="649">
        <f t="shared" si="50"/>
        <v>0</v>
      </c>
      <c r="CC17" s="650">
        <f>IF($U32=3,1,0)</f>
        <v>0</v>
      </c>
      <c r="CD17" s="648">
        <f t="shared" si="52"/>
        <v>0</v>
      </c>
      <c r="CE17" s="649">
        <f t="shared" si="53"/>
        <v>0</v>
      </c>
      <c r="CF17" s="650">
        <f t="shared" si="54"/>
        <v>0</v>
      </c>
      <c r="CG17" s="721">
        <f t="shared" si="55"/>
        <v>0</v>
      </c>
      <c r="CH17" s="722">
        <f t="shared" si="56"/>
        <v>0</v>
      </c>
      <c r="CI17" s="723">
        <f t="shared" si="57"/>
        <v>0</v>
      </c>
      <c r="CJ17" s="721">
        <f t="shared" si="58"/>
        <v>0</v>
      </c>
      <c r="CK17" s="722">
        <f t="shared" si="59"/>
        <v>0</v>
      </c>
      <c r="CL17" s="723">
        <f t="shared" si="60"/>
        <v>0</v>
      </c>
      <c r="CM17" s="724">
        <f t="shared" si="81"/>
        <v>0</v>
      </c>
      <c r="CN17" s="537">
        <f t="shared" si="82"/>
        <v>0</v>
      </c>
      <c r="CO17" s="725">
        <f t="shared" si="83"/>
        <v>0</v>
      </c>
      <c r="CP17" s="724">
        <f t="shared" si="84"/>
        <v>0</v>
      </c>
      <c r="CQ17" s="537">
        <f t="shared" si="85"/>
        <v>0</v>
      </c>
      <c r="CR17" s="725">
        <f t="shared" si="86"/>
        <v>0</v>
      </c>
      <c r="CS17" s="724">
        <f t="shared" si="87"/>
        <v>0</v>
      </c>
      <c r="CT17" s="537">
        <f t="shared" si="88"/>
        <v>0</v>
      </c>
      <c r="CU17" s="725">
        <f t="shared" si="89"/>
        <v>0</v>
      </c>
      <c r="CV17" s="724">
        <f t="shared" si="90"/>
        <v>0</v>
      </c>
      <c r="CW17" s="537">
        <f t="shared" si="91"/>
        <v>0</v>
      </c>
      <c r="CX17" s="725">
        <f t="shared" si="92"/>
        <v>0</v>
      </c>
      <c r="CY17" s="724">
        <f t="shared" si="93"/>
        <v>0</v>
      </c>
      <c r="CZ17" s="537">
        <f t="shared" si="94"/>
        <v>0</v>
      </c>
      <c r="DA17" s="725">
        <f t="shared" si="95"/>
        <v>0</v>
      </c>
      <c r="DB17" s="724">
        <f t="shared" si="96"/>
        <v>0</v>
      </c>
      <c r="DC17" s="537">
        <f t="shared" si="97"/>
        <v>0</v>
      </c>
      <c r="DD17" s="725">
        <f t="shared" si="98"/>
        <v>0</v>
      </c>
    </row>
    <row r="18" spans="3:108" x14ac:dyDescent="0.4"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</row>
    <row r="19" spans="3:108" s="116" customFormat="1" ht="24" customHeight="1" x14ac:dyDescent="0.4">
      <c r="D19" s="161">
        <f t="shared" ref="D19:AA19" si="100">SUM(D6:D17)</f>
        <v>0</v>
      </c>
      <c r="E19" s="161">
        <f t="shared" si="100"/>
        <v>0</v>
      </c>
      <c r="F19" s="161">
        <f t="shared" si="100"/>
        <v>0</v>
      </c>
      <c r="G19" s="161">
        <f t="shared" si="100"/>
        <v>0</v>
      </c>
      <c r="H19" s="161">
        <f t="shared" si="100"/>
        <v>0</v>
      </c>
      <c r="I19" s="161">
        <f t="shared" si="100"/>
        <v>0</v>
      </c>
      <c r="J19" s="161">
        <f t="shared" si="100"/>
        <v>0</v>
      </c>
      <c r="K19" s="161">
        <f t="shared" si="100"/>
        <v>0</v>
      </c>
      <c r="L19" s="161">
        <f t="shared" si="100"/>
        <v>0</v>
      </c>
      <c r="M19" s="161">
        <f t="shared" si="100"/>
        <v>0</v>
      </c>
      <c r="N19" s="161">
        <f t="shared" si="100"/>
        <v>0</v>
      </c>
      <c r="O19" s="161">
        <f t="shared" si="100"/>
        <v>0</v>
      </c>
      <c r="P19" s="161">
        <f t="shared" si="100"/>
        <v>0</v>
      </c>
      <c r="Q19" s="161">
        <f t="shared" si="100"/>
        <v>0</v>
      </c>
      <c r="R19" s="161">
        <f t="shared" si="100"/>
        <v>0</v>
      </c>
      <c r="S19" s="161">
        <f t="shared" si="100"/>
        <v>0</v>
      </c>
      <c r="T19" s="161">
        <f t="shared" si="100"/>
        <v>0</v>
      </c>
      <c r="U19" s="161">
        <f t="shared" si="100"/>
        <v>0</v>
      </c>
      <c r="V19" s="161">
        <f t="shared" si="100"/>
        <v>0</v>
      </c>
      <c r="W19" s="161">
        <f t="shared" si="100"/>
        <v>0</v>
      </c>
      <c r="X19" s="161">
        <f t="shared" si="100"/>
        <v>0</v>
      </c>
      <c r="Y19" s="161">
        <f t="shared" si="100"/>
        <v>0</v>
      </c>
      <c r="Z19" s="161">
        <f t="shared" si="100"/>
        <v>0</v>
      </c>
      <c r="AA19" s="161">
        <f t="shared" si="100"/>
        <v>0</v>
      </c>
      <c r="AD19" s="160">
        <f>SUM(AD6:AD17)</f>
        <v>0</v>
      </c>
      <c r="AE19" s="160">
        <f>SUM(AE6:AE17)</f>
        <v>0</v>
      </c>
      <c r="AF19" s="160"/>
      <c r="AG19" s="160">
        <f>SUM(AG6:AG17)</f>
        <v>0</v>
      </c>
      <c r="AH19" s="160">
        <f>SUM(AH6:AH17)</f>
        <v>0</v>
      </c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V19" s="118"/>
    </row>
    <row r="20" spans="3:108" x14ac:dyDescent="0.4"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D20" s="162">
        <f>SUM(D19,F19,H19,J19,L19,N19,P19,R19,T19,V19,X19,Z19)</f>
        <v>0</v>
      </c>
      <c r="AE20" s="163">
        <f>SUM(E19,G19,I19,K19,M19,O19,Q19,S19,U19,W19,Y19,AA19)</f>
        <v>0</v>
      </c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</row>
    <row r="21" spans="3:108" hidden="1" x14ac:dyDescent="0.4">
      <c r="C21" s="119">
        <v>1</v>
      </c>
      <c r="D21" s="224">
        <f t="shared" ref="D21:D32" si="101">IF(D6&gt;E6,3,IF(D6+E6&lt;1,0,IF(D6=E6,1,0)))</f>
        <v>0</v>
      </c>
      <c r="E21" s="120">
        <f t="shared" ref="E21:E32" si="102">IF(E6&gt;D6,3,IF(D6+E6&lt;1,0,IF(E6=D6,1,0)))</f>
        <v>0</v>
      </c>
      <c r="F21" s="224">
        <f t="shared" ref="F21:F32" si="103">IF(F6&gt;G6,3,IF(F6+G6&lt;1,0,IF(F6=G6,1,0)))</f>
        <v>0</v>
      </c>
      <c r="G21" s="120">
        <f t="shared" ref="G21:G32" si="104">IF(G6&gt;F6,3,IF(F6+G6&lt;1,0,IF(G6=F6,1,0)))</f>
        <v>0</v>
      </c>
      <c r="H21" s="224">
        <f t="shared" ref="H21:H32" si="105">IF(H6&gt;I6,3,IF(H6+I6&lt;1,0,IF(H6=I6,1,0)))</f>
        <v>0</v>
      </c>
      <c r="I21" s="120">
        <f t="shared" ref="I21:I32" si="106">IF(I6&gt;H6,3,IF(H6+I6&lt;1,0,IF(I6=H6,1,0)))</f>
        <v>0</v>
      </c>
      <c r="J21" s="224">
        <f t="shared" ref="J21:J32" si="107">IF(J6&gt;K6,3,IF(J6+K6&lt;1,0,IF(J6=K6,1,0)))</f>
        <v>0</v>
      </c>
      <c r="K21" s="120">
        <f t="shared" ref="K21:K32" si="108">IF(K6&gt;J6,3,IF(J6+K6&lt;1,0,IF(K6=J6,1,0)))</f>
        <v>0</v>
      </c>
      <c r="L21" s="224">
        <f t="shared" ref="L21:L32" si="109">IF(L6&gt;M6,3,IF(L6+M6&lt;1,0,IF(L6=M6,1,0)))</f>
        <v>0</v>
      </c>
      <c r="M21" s="120">
        <f t="shared" ref="M21:M32" si="110">IF(M6&gt;L6,3,IF(L6+M6&lt;1,0,IF(M6=L6,1,0)))</f>
        <v>0</v>
      </c>
      <c r="N21" s="224">
        <f t="shared" ref="N21:N32" si="111">IF(N6&gt;O6,3,IF(N6+O6&lt;1,0,IF(N6=O6,1,0)))</f>
        <v>0</v>
      </c>
      <c r="O21" s="120">
        <f t="shared" ref="O21:O32" si="112">IF(O6&gt;N6,3,IF(N6+O6&lt;1,0,IF(O6=N6,1,0)))</f>
        <v>0</v>
      </c>
      <c r="P21" s="224">
        <f t="shared" ref="P21:P32" si="113">IF(P6&gt;Q6,3,IF(P6+Q6&lt;1,0,IF(P6=Q6,1,0)))</f>
        <v>0</v>
      </c>
      <c r="Q21" s="120">
        <f t="shared" ref="Q21:Q32" si="114">IF(Q6&gt;P6,3,IF(P6+Q6&lt;1,0,IF(Q6=P6,1,0)))</f>
        <v>0</v>
      </c>
      <c r="R21" s="224">
        <f t="shared" ref="R21:R32" si="115">IF(R6&gt;S6,3,IF(R6+S6&lt;1,0,IF(R6=S6,1,0)))</f>
        <v>0</v>
      </c>
      <c r="S21" s="120">
        <f t="shared" ref="S21:S32" si="116">IF(S6&gt;R6,3,IF(R6+S6&lt;1,0,IF(S6=R6,1,0)))</f>
        <v>0</v>
      </c>
      <c r="T21" s="224">
        <f t="shared" ref="T21:T32" si="117">IF(T6&gt;U6,3,IF(T6+U6&lt;1,0,IF(T6=U6,1,0)))</f>
        <v>0</v>
      </c>
      <c r="U21" s="120">
        <f t="shared" ref="U21:U32" si="118">IF(U6&gt;T6,3,IF(T6+U6&lt;1,0,IF(U6=T6,1,0)))</f>
        <v>0</v>
      </c>
      <c r="V21" s="224">
        <f t="shared" ref="V21:V32" si="119">IF(V6&gt;W6,3,IF(V6+W6&lt;1,0,IF(V6=W6,1,0)))</f>
        <v>0</v>
      </c>
      <c r="W21" s="120">
        <f t="shared" ref="W21:W32" si="120">IF(W6&gt;V6,3,IF(V6+W6&lt;1,0,IF(W6=V6,1,0)))</f>
        <v>0</v>
      </c>
      <c r="X21" s="224">
        <f t="shared" ref="X21:X32" si="121">IF(X6&gt;Y6,3,IF(X6+Y6&lt;1,0,IF(X6=Y6,1,0)))</f>
        <v>0</v>
      </c>
      <c r="Y21" s="120">
        <f t="shared" ref="Y21:Y32" si="122">IF(Y6&gt;X6,3,IF(X6+Y6&lt;1,0,IF(Y6=X6,1,0)))</f>
        <v>0</v>
      </c>
      <c r="Z21" s="224">
        <f t="shared" ref="Z21:Z32" si="123">IF(Z6&gt;AA6,3,IF(Z6+AA6&lt;1,0,IF(Z6=AA6,1,0)))</f>
        <v>0</v>
      </c>
      <c r="AA21" s="120">
        <f t="shared" ref="AA21:AA32" si="124">IF(AA6&gt;Z6,3,IF(Z6+AA6&lt;1,0,IF(AA6=Z6,1,0)))</f>
        <v>0</v>
      </c>
      <c r="AD21" s="122"/>
      <c r="AE21" s="122"/>
      <c r="AF21" s="122"/>
      <c r="AG21" s="122"/>
      <c r="AH21" s="122"/>
      <c r="AI21" s="122"/>
      <c r="AJ21" s="122"/>
      <c r="AK21" s="122"/>
    </row>
    <row r="22" spans="3:108" hidden="1" x14ac:dyDescent="0.4">
      <c r="C22" s="119">
        <v>2</v>
      </c>
      <c r="D22" s="224">
        <f t="shared" si="101"/>
        <v>0</v>
      </c>
      <c r="E22" s="120">
        <f t="shared" si="102"/>
        <v>0</v>
      </c>
      <c r="F22" s="224">
        <f t="shared" si="103"/>
        <v>0</v>
      </c>
      <c r="G22" s="120">
        <f t="shared" si="104"/>
        <v>0</v>
      </c>
      <c r="H22" s="224">
        <f t="shared" si="105"/>
        <v>0</v>
      </c>
      <c r="I22" s="120">
        <f t="shared" si="106"/>
        <v>0</v>
      </c>
      <c r="J22" s="224">
        <f t="shared" si="107"/>
        <v>0</v>
      </c>
      <c r="K22" s="120">
        <f t="shared" si="108"/>
        <v>0</v>
      </c>
      <c r="L22" s="224">
        <f t="shared" si="109"/>
        <v>0</v>
      </c>
      <c r="M22" s="120">
        <f t="shared" si="110"/>
        <v>0</v>
      </c>
      <c r="N22" s="224">
        <f t="shared" si="111"/>
        <v>0</v>
      </c>
      <c r="O22" s="120">
        <f t="shared" si="112"/>
        <v>0</v>
      </c>
      <c r="P22" s="224">
        <f t="shared" si="113"/>
        <v>0</v>
      </c>
      <c r="Q22" s="120">
        <f t="shared" si="114"/>
        <v>0</v>
      </c>
      <c r="R22" s="224">
        <f t="shared" si="115"/>
        <v>0</v>
      </c>
      <c r="S22" s="120">
        <f t="shared" si="116"/>
        <v>0</v>
      </c>
      <c r="T22" s="224">
        <f t="shared" si="117"/>
        <v>0</v>
      </c>
      <c r="U22" s="120">
        <f t="shared" si="118"/>
        <v>0</v>
      </c>
      <c r="V22" s="224">
        <f t="shared" si="119"/>
        <v>0</v>
      </c>
      <c r="W22" s="120">
        <f t="shared" si="120"/>
        <v>0</v>
      </c>
      <c r="X22" s="224">
        <f t="shared" si="121"/>
        <v>0</v>
      </c>
      <c r="Y22" s="120">
        <f t="shared" si="122"/>
        <v>0</v>
      </c>
      <c r="Z22" s="224">
        <f t="shared" si="123"/>
        <v>0</v>
      </c>
      <c r="AA22" s="120">
        <f t="shared" si="124"/>
        <v>0</v>
      </c>
    </row>
    <row r="23" spans="3:108" hidden="1" x14ac:dyDescent="0.4">
      <c r="C23" s="119">
        <v>3</v>
      </c>
      <c r="D23" s="224">
        <f t="shared" si="101"/>
        <v>0</v>
      </c>
      <c r="E23" s="120">
        <f t="shared" si="102"/>
        <v>0</v>
      </c>
      <c r="F23" s="224">
        <f t="shared" si="103"/>
        <v>0</v>
      </c>
      <c r="G23" s="120">
        <f t="shared" si="104"/>
        <v>0</v>
      </c>
      <c r="H23" s="224">
        <f t="shared" si="105"/>
        <v>0</v>
      </c>
      <c r="I23" s="120">
        <f t="shared" si="106"/>
        <v>0</v>
      </c>
      <c r="J23" s="224">
        <f t="shared" si="107"/>
        <v>0</v>
      </c>
      <c r="K23" s="120">
        <f t="shared" si="108"/>
        <v>0</v>
      </c>
      <c r="L23" s="224">
        <f t="shared" si="109"/>
        <v>0</v>
      </c>
      <c r="M23" s="120">
        <f t="shared" si="110"/>
        <v>0</v>
      </c>
      <c r="N23" s="224">
        <f t="shared" si="111"/>
        <v>0</v>
      </c>
      <c r="O23" s="120">
        <f t="shared" si="112"/>
        <v>0</v>
      </c>
      <c r="P23" s="224">
        <f t="shared" si="113"/>
        <v>0</v>
      </c>
      <c r="Q23" s="120">
        <f t="shared" si="114"/>
        <v>0</v>
      </c>
      <c r="R23" s="224">
        <f t="shared" si="115"/>
        <v>0</v>
      </c>
      <c r="S23" s="120">
        <f t="shared" si="116"/>
        <v>0</v>
      </c>
      <c r="T23" s="224">
        <f t="shared" si="117"/>
        <v>0</v>
      </c>
      <c r="U23" s="120">
        <f t="shared" si="118"/>
        <v>0</v>
      </c>
      <c r="V23" s="224">
        <f t="shared" si="119"/>
        <v>0</v>
      </c>
      <c r="W23" s="120">
        <f t="shared" si="120"/>
        <v>0</v>
      </c>
      <c r="X23" s="224">
        <f t="shared" si="121"/>
        <v>0</v>
      </c>
      <c r="Y23" s="120">
        <f t="shared" si="122"/>
        <v>0</v>
      </c>
      <c r="Z23" s="224">
        <f t="shared" si="123"/>
        <v>0</v>
      </c>
      <c r="AA23" s="120">
        <f t="shared" si="124"/>
        <v>0</v>
      </c>
    </row>
    <row r="24" spans="3:108" hidden="1" x14ac:dyDescent="0.4">
      <c r="C24" s="119">
        <v>4</v>
      </c>
      <c r="D24" s="224">
        <f t="shared" si="101"/>
        <v>0</v>
      </c>
      <c r="E24" s="120">
        <f t="shared" si="102"/>
        <v>0</v>
      </c>
      <c r="F24" s="224">
        <f t="shared" si="103"/>
        <v>0</v>
      </c>
      <c r="G24" s="120">
        <f t="shared" si="104"/>
        <v>0</v>
      </c>
      <c r="H24" s="224">
        <f t="shared" si="105"/>
        <v>0</v>
      </c>
      <c r="I24" s="120">
        <f t="shared" si="106"/>
        <v>0</v>
      </c>
      <c r="J24" s="224">
        <f t="shared" si="107"/>
        <v>0</v>
      </c>
      <c r="K24" s="120">
        <f t="shared" si="108"/>
        <v>0</v>
      </c>
      <c r="L24" s="224">
        <f t="shared" si="109"/>
        <v>0</v>
      </c>
      <c r="M24" s="120">
        <f t="shared" si="110"/>
        <v>0</v>
      </c>
      <c r="N24" s="224">
        <f t="shared" si="111"/>
        <v>0</v>
      </c>
      <c r="O24" s="120">
        <f t="shared" si="112"/>
        <v>0</v>
      </c>
      <c r="P24" s="224">
        <f t="shared" si="113"/>
        <v>0</v>
      </c>
      <c r="Q24" s="120">
        <f t="shared" si="114"/>
        <v>0</v>
      </c>
      <c r="R24" s="224">
        <f t="shared" si="115"/>
        <v>0</v>
      </c>
      <c r="S24" s="120">
        <f t="shared" si="116"/>
        <v>0</v>
      </c>
      <c r="T24" s="224">
        <f t="shared" si="117"/>
        <v>0</v>
      </c>
      <c r="U24" s="120">
        <f t="shared" si="118"/>
        <v>0</v>
      </c>
      <c r="V24" s="224">
        <f t="shared" si="119"/>
        <v>0</v>
      </c>
      <c r="W24" s="120">
        <f t="shared" si="120"/>
        <v>0</v>
      </c>
      <c r="X24" s="224">
        <f t="shared" si="121"/>
        <v>0</v>
      </c>
      <c r="Y24" s="120">
        <f t="shared" si="122"/>
        <v>0</v>
      </c>
      <c r="Z24" s="224">
        <f t="shared" si="123"/>
        <v>0</v>
      </c>
      <c r="AA24" s="120">
        <f t="shared" si="124"/>
        <v>0</v>
      </c>
    </row>
    <row r="25" spans="3:108" hidden="1" x14ac:dyDescent="0.4">
      <c r="C25" s="119">
        <v>5</v>
      </c>
      <c r="D25" s="224">
        <f t="shared" si="101"/>
        <v>0</v>
      </c>
      <c r="E25" s="120">
        <f t="shared" si="102"/>
        <v>0</v>
      </c>
      <c r="F25" s="224">
        <f t="shared" si="103"/>
        <v>0</v>
      </c>
      <c r="G25" s="120">
        <f t="shared" si="104"/>
        <v>0</v>
      </c>
      <c r="H25" s="224">
        <f t="shared" si="105"/>
        <v>0</v>
      </c>
      <c r="I25" s="120">
        <f t="shared" si="106"/>
        <v>0</v>
      </c>
      <c r="J25" s="224">
        <f t="shared" si="107"/>
        <v>0</v>
      </c>
      <c r="K25" s="120">
        <f t="shared" si="108"/>
        <v>0</v>
      </c>
      <c r="L25" s="224">
        <f t="shared" si="109"/>
        <v>0</v>
      </c>
      <c r="M25" s="120">
        <f t="shared" si="110"/>
        <v>0</v>
      </c>
      <c r="N25" s="224">
        <f t="shared" si="111"/>
        <v>0</v>
      </c>
      <c r="O25" s="120">
        <f t="shared" si="112"/>
        <v>0</v>
      </c>
      <c r="P25" s="224">
        <f t="shared" si="113"/>
        <v>0</v>
      </c>
      <c r="Q25" s="120">
        <f t="shared" si="114"/>
        <v>0</v>
      </c>
      <c r="R25" s="224">
        <f t="shared" si="115"/>
        <v>0</v>
      </c>
      <c r="S25" s="120">
        <f t="shared" si="116"/>
        <v>0</v>
      </c>
      <c r="T25" s="224">
        <f t="shared" si="117"/>
        <v>0</v>
      </c>
      <c r="U25" s="120">
        <f t="shared" si="118"/>
        <v>0</v>
      </c>
      <c r="V25" s="224">
        <f t="shared" si="119"/>
        <v>0</v>
      </c>
      <c r="W25" s="120">
        <f t="shared" si="120"/>
        <v>0</v>
      </c>
      <c r="X25" s="224">
        <f t="shared" si="121"/>
        <v>0</v>
      </c>
      <c r="Y25" s="120">
        <f t="shared" si="122"/>
        <v>0</v>
      </c>
      <c r="Z25" s="224">
        <f t="shared" si="123"/>
        <v>0</v>
      </c>
      <c r="AA25" s="120">
        <f t="shared" si="124"/>
        <v>0</v>
      </c>
      <c r="AI25" s="122"/>
    </row>
    <row r="26" spans="3:108" hidden="1" x14ac:dyDescent="0.4">
      <c r="C26" s="119">
        <v>6</v>
      </c>
      <c r="D26" s="224">
        <f t="shared" si="101"/>
        <v>0</v>
      </c>
      <c r="E26" s="120">
        <f t="shared" si="102"/>
        <v>0</v>
      </c>
      <c r="F26" s="224">
        <f t="shared" si="103"/>
        <v>0</v>
      </c>
      <c r="G26" s="120">
        <f t="shared" si="104"/>
        <v>0</v>
      </c>
      <c r="H26" s="224">
        <f t="shared" si="105"/>
        <v>0</v>
      </c>
      <c r="I26" s="120">
        <f t="shared" si="106"/>
        <v>0</v>
      </c>
      <c r="J26" s="224">
        <f t="shared" si="107"/>
        <v>0</v>
      </c>
      <c r="K26" s="120">
        <f t="shared" si="108"/>
        <v>0</v>
      </c>
      <c r="L26" s="224">
        <f t="shared" si="109"/>
        <v>0</v>
      </c>
      <c r="M26" s="120">
        <f t="shared" si="110"/>
        <v>0</v>
      </c>
      <c r="N26" s="224">
        <f t="shared" si="111"/>
        <v>0</v>
      </c>
      <c r="O26" s="120">
        <f t="shared" si="112"/>
        <v>0</v>
      </c>
      <c r="P26" s="224">
        <f t="shared" si="113"/>
        <v>0</v>
      </c>
      <c r="Q26" s="120">
        <f t="shared" si="114"/>
        <v>0</v>
      </c>
      <c r="R26" s="224">
        <f t="shared" si="115"/>
        <v>0</v>
      </c>
      <c r="S26" s="120">
        <f t="shared" si="116"/>
        <v>0</v>
      </c>
      <c r="T26" s="224">
        <f t="shared" si="117"/>
        <v>0</v>
      </c>
      <c r="U26" s="120">
        <f t="shared" si="118"/>
        <v>0</v>
      </c>
      <c r="V26" s="224">
        <f t="shared" si="119"/>
        <v>0</v>
      </c>
      <c r="W26" s="120">
        <f t="shared" si="120"/>
        <v>0</v>
      </c>
      <c r="X26" s="224">
        <f t="shared" si="121"/>
        <v>0</v>
      </c>
      <c r="Y26" s="120">
        <f t="shared" si="122"/>
        <v>0</v>
      </c>
      <c r="Z26" s="224">
        <f t="shared" si="123"/>
        <v>0</v>
      </c>
      <c r="AA26" s="120">
        <f t="shared" si="124"/>
        <v>0</v>
      </c>
    </row>
    <row r="27" spans="3:108" hidden="1" x14ac:dyDescent="0.4">
      <c r="C27" s="119">
        <v>7</v>
      </c>
      <c r="D27" s="224">
        <f t="shared" si="101"/>
        <v>0</v>
      </c>
      <c r="E27" s="120">
        <f t="shared" si="102"/>
        <v>0</v>
      </c>
      <c r="F27" s="224">
        <f t="shared" si="103"/>
        <v>0</v>
      </c>
      <c r="G27" s="120">
        <f t="shared" si="104"/>
        <v>0</v>
      </c>
      <c r="H27" s="224">
        <f t="shared" si="105"/>
        <v>0</v>
      </c>
      <c r="I27" s="120">
        <f t="shared" si="106"/>
        <v>0</v>
      </c>
      <c r="J27" s="224">
        <f t="shared" si="107"/>
        <v>0</v>
      </c>
      <c r="K27" s="120">
        <f t="shared" si="108"/>
        <v>0</v>
      </c>
      <c r="L27" s="224">
        <f t="shared" si="109"/>
        <v>0</v>
      </c>
      <c r="M27" s="120">
        <f t="shared" si="110"/>
        <v>0</v>
      </c>
      <c r="N27" s="224">
        <f t="shared" si="111"/>
        <v>0</v>
      </c>
      <c r="O27" s="120">
        <f t="shared" si="112"/>
        <v>0</v>
      </c>
      <c r="P27" s="224">
        <f t="shared" si="113"/>
        <v>0</v>
      </c>
      <c r="Q27" s="120">
        <f t="shared" si="114"/>
        <v>0</v>
      </c>
      <c r="R27" s="224">
        <f t="shared" si="115"/>
        <v>0</v>
      </c>
      <c r="S27" s="120">
        <f t="shared" si="116"/>
        <v>0</v>
      </c>
      <c r="T27" s="224">
        <f t="shared" si="117"/>
        <v>0</v>
      </c>
      <c r="U27" s="120">
        <f t="shared" si="118"/>
        <v>0</v>
      </c>
      <c r="V27" s="224">
        <f t="shared" si="119"/>
        <v>0</v>
      </c>
      <c r="W27" s="120">
        <f t="shared" si="120"/>
        <v>0</v>
      </c>
      <c r="X27" s="224">
        <f t="shared" si="121"/>
        <v>0</v>
      </c>
      <c r="Y27" s="120">
        <f t="shared" si="122"/>
        <v>0</v>
      </c>
      <c r="Z27" s="224">
        <f t="shared" si="123"/>
        <v>0</v>
      </c>
      <c r="AA27" s="120">
        <f t="shared" si="124"/>
        <v>0</v>
      </c>
    </row>
    <row r="28" spans="3:108" hidden="1" x14ac:dyDescent="0.4">
      <c r="C28" s="119">
        <v>8</v>
      </c>
      <c r="D28" s="224">
        <f t="shared" si="101"/>
        <v>0</v>
      </c>
      <c r="E28" s="120">
        <f t="shared" si="102"/>
        <v>0</v>
      </c>
      <c r="F28" s="224">
        <f t="shared" si="103"/>
        <v>0</v>
      </c>
      <c r="G28" s="120">
        <f t="shared" si="104"/>
        <v>0</v>
      </c>
      <c r="H28" s="224">
        <f t="shared" si="105"/>
        <v>0</v>
      </c>
      <c r="I28" s="120">
        <f t="shared" si="106"/>
        <v>0</v>
      </c>
      <c r="J28" s="224">
        <f t="shared" si="107"/>
        <v>0</v>
      </c>
      <c r="K28" s="120">
        <f t="shared" si="108"/>
        <v>0</v>
      </c>
      <c r="L28" s="224">
        <f t="shared" si="109"/>
        <v>0</v>
      </c>
      <c r="M28" s="120">
        <f t="shared" si="110"/>
        <v>0</v>
      </c>
      <c r="N28" s="224">
        <f t="shared" si="111"/>
        <v>0</v>
      </c>
      <c r="O28" s="120">
        <f t="shared" si="112"/>
        <v>0</v>
      </c>
      <c r="P28" s="224">
        <f t="shared" si="113"/>
        <v>0</v>
      </c>
      <c r="Q28" s="120">
        <f t="shared" si="114"/>
        <v>0</v>
      </c>
      <c r="R28" s="224">
        <f t="shared" si="115"/>
        <v>0</v>
      </c>
      <c r="S28" s="120">
        <f t="shared" si="116"/>
        <v>0</v>
      </c>
      <c r="T28" s="224">
        <f t="shared" si="117"/>
        <v>0</v>
      </c>
      <c r="U28" s="120">
        <f t="shared" si="118"/>
        <v>0</v>
      </c>
      <c r="V28" s="224">
        <f t="shared" si="119"/>
        <v>0</v>
      </c>
      <c r="W28" s="120">
        <f t="shared" si="120"/>
        <v>0</v>
      </c>
      <c r="X28" s="224">
        <f t="shared" si="121"/>
        <v>0</v>
      </c>
      <c r="Y28" s="120">
        <f t="shared" si="122"/>
        <v>0</v>
      </c>
      <c r="Z28" s="224">
        <f t="shared" si="123"/>
        <v>0</v>
      </c>
      <c r="AA28" s="120">
        <f t="shared" si="124"/>
        <v>0</v>
      </c>
    </row>
    <row r="29" spans="3:108" hidden="1" x14ac:dyDescent="0.4">
      <c r="C29" s="119">
        <v>9</v>
      </c>
      <c r="D29" s="224">
        <f t="shared" si="101"/>
        <v>0</v>
      </c>
      <c r="E29" s="120">
        <f t="shared" si="102"/>
        <v>0</v>
      </c>
      <c r="F29" s="224">
        <f t="shared" si="103"/>
        <v>0</v>
      </c>
      <c r="G29" s="120">
        <f t="shared" si="104"/>
        <v>0</v>
      </c>
      <c r="H29" s="224">
        <f t="shared" si="105"/>
        <v>0</v>
      </c>
      <c r="I29" s="120">
        <f t="shared" si="106"/>
        <v>0</v>
      </c>
      <c r="J29" s="224">
        <f t="shared" si="107"/>
        <v>0</v>
      </c>
      <c r="K29" s="120">
        <f t="shared" si="108"/>
        <v>0</v>
      </c>
      <c r="L29" s="224">
        <f t="shared" si="109"/>
        <v>0</v>
      </c>
      <c r="M29" s="120">
        <f t="shared" si="110"/>
        <v>0</v>
      </c>
      <c r="N29" s="224">
        <f t="shared" si="111"/>
        <v>0</v>
      </c>
      <c r="O29" s="120">
        <f t="shared" si="112"/>
        <v>0</v>
      </c>
      <c r="P29" s="224">
        <f t="shared" si="113"/>
        <v>0</v>
      </c>
      <c r="Q29" s="120">
        <f t="shared" si="114"/>
        <v>0</v>
      </c>
      <c r="R29" s="224">
        <f t="shared" si="115"/>
        <v>0</v>
      </c>
      <c r="S29" s="120">
        <f t="shared" si="116"/>
        <v>0</v>
      </c>
      <c r="T29" s="224">
        <f t="shared" si="117"/>
        <v>0</v>
      </c>
      <c r="U29" s="120">
        <f t="shared" si="118"/>
        <v>0</v>
      </c>
      <c r="V29" s="224">
        <f t="shared" si="119"/>
        <v>0</v>
      </c>
      <c r="W29" s="120">
        <f t="shared" si="120"/>
        <v>0</v>
      </c>
      <c r="X29" s="224">
        <f t="shared" si="121"/>
        <v>0</v>
      </c>
      <c r="Y29" s="120">
        <f t="shared" si="122"/>
        <v>0</v>
      </c>
      <c r="Z29" s="224">
        <f t="shared" si="123"/>
        <v>0</v>
      </c>
      <c r="AA29" s="120">
        <f t="shared" si="124"/>
        <v>0</v>
      </c>
    </row>
    <row r="30" spans="3:108" hidden="1" x14ac:dyDescent="0.4">
      <c r="C30" s="119">
        <v>10</v>
      </c>
      <c r="D30" s="224">
        <f t="shared" si="101"/>
        <v>0</v>
      </c>
      <c r="E30" s="120">
        <f t="shared" si="102"/>
        <v>0</v>
      </c>
      <c r="F30" s="224">
        <f t="shared" si="103"/>
        <v>0</v>
      </c>
      <c r="G30" s="120">
        <f t="shared" si="104"/>
        <v>0</v>
      </c>
      <c r="H30" s="224">
        <f t="shared" si="105"/>
        <v>0</v>
      </c>
      <c r="I30" s="120">
        <f t="shared" si="106"/>
        <v>0</v>
      </c>
      <c r="J30" s="224">
        <f t="shared" si="107"/>
        <v>0</v>
      </c>
      <c r="K30" s="120">
        <f t="shared" si="108"/>
        <v>0</v>
      </c>
      <c r="L30" s="224">
        <f t="shared" si="109"/>
        <v>0</v>
      </c>
      <c r="M30" s="120">
        <f t="shared" si="110"/>
        <v>0</v>
      </c>
      <c r="N30" s="224">
        <f t="shared" si="111"/>
        <v>0</v>
      </c>
      <c r="O30" s="120">
        <f t="shared" si="112"/>
        <v>0</v>
      </c>
      <c r="P30" s="224">
        <f t="shared" si="113"/>
        <v>0</v>
      </c>
      <c r="Q30" s="120">
        <f t="shared" si="114"/>
        <v>0</v>
      </c>
      <c r="R30" s="224">
        <f t="shared" si="115"/>
        <v>0</v>
      </c>
      <c r="S30" s="120">
        <f t="shared" si="116"/>
        <v>0</v>
      </c>
      <c r="T30" s="224">
        <f t="shared" si="117"/>
        <v>0</v>
      </c>
      <c r="U30" s="120">
        <f t="shared" si="118"/>
        <v>0</v>
      </c>
      <c r="V30" s="224">
        <f t="shared" si="119"/>
        <v>0</v>
      </c>
      <c r="W30" s="120">
        <f t="shared" si="120"/>
        <v>0</v>
      </c>
      <c r="X30" s="224">
        <f t="shared" si="121"/>
        <v>0</v>
      </c>
      <c r="Y30" s="120">
        <f t="shared" si="122"/>
        <v>0</v>
      </c>
      <c r="Z30" s="224">
        <f t="shared" si="123"/>
        <v>0</v>
      </c>
      <c r="AA30" s="120">
        <f t="shared" si="124"/>
        <v>0</v>
      </c>
    </row>
    <row r="31" spans="3:108" hidden="1" x14ac:dyDescent="0.4">
      <c r="C31" s="119">
        <v>11</v>
      </c>
      <c r="D31" s="224">
        <f t="shared" si="101"/>
        <v>0</v>
      </c>
      <c r="E31" s="120">
        <f t="shared" si="102"/>
        <v>0</v>
      </c>
      <c r="F31" s="224">
        <f t="shared" si="103"/>
        <v>0</v>
      </c>
      <c r="G31" s="120">
        <f t="shared" si="104"/>
        <v>0</v>
      </c>
      <c r="H31" s="224">
        <f t="shared" si="105"/>
        <v>0</v>
      </c>
      <c r="I31" s="120">
        <f t="shared" si="106"/>
        <v>0</v>
      </c>
      <c r="J31" s="224">
        <f t="shared" si="107"/>
        <v>0</v>
      </c>
      <c r="K31" s="120">
        <f t="shared" si="108"/>
        <v>0</v>
      </c>
      <c r="L31" s="224">
        <f t="shared" si="109"/>
        <v>0</v>
      </c>
      <c r="M31" s="120">
        <f t="shared" si="110"/>
        <v>0</v>
      </c>
      <c r="N31" s="224">
        <f t="shared" si="111"/>
        <v>0</v>
      </c>
      <c r="O31" s="120">
        <f t="shared" si="112"/>
        <v>0</v>
      </c>
      <c r="P31" s="224">
        <f t="shared" si="113"/>
        <v>0</v>
      </c>
      <c r="Q31" s="120">
        <f t="shared" si="114"/>
        <v>0</v>
      </c>
      <c r="R31" s="224">
        <f t="shared" si="115"/>
        <v>0</v>
      </c>
      <c r="S31" s="120">
        <f t="shared" si="116"/>
        <v>0</v>
      </c>
      <c r="T31" s="224">
        <f t="shared" si="117"/>
        <v>0</v>
      </c>
      <c r="U31" s="120">
        <f t="shared" si="118"/>
        <v>0</v>
      </c>
      <c r="V31" s="224">
        <f t="shared" si="119"/>
        <v>0</v>
      </c>
      <c r="W31" s="120">
        <f t="shared" si="120"/>
        <v>0</v>
      </c>
      <c r="X31" s="224">
        <f t="shared" si="121"/>
        <v>0</v>
      </c>
      <c r="Y31" s="120">
        <f t="shared" si="122"/>
        <v>0</v>
      </c>
      <c r="Z31" s="224">
        <f t="shared" si="123"/>
        <v>0</v>
      </c>
      <c r="AA31" s="120">
        <f t="shared" si="124"/>
        <v>0</v>
      </c>
    </row>
    <row r="32" spans="3:108" hidden="1" x14ac:dyDescent="0.4">
      <c r="C32" s="119">
        <v>12</v>
      </c>
      <c r="D32" s="224">
        <f t="shared" si="101"/>
        <v>0</v>
      </c>
      <c r="E32" s="120">
        <f t="shared" si="102"/>
        <v>0</v>
      </c>
      <c r="F32" s="224">
        <f t="shared" si="103"/>
        <v>0</v>
      </c>
      <c r="G32" s="120">
        <f t="shared" si="104"/>
        <v>0</v>
      </c>
      <c r="H32" s="224">
        <f t="shared" si="105"/>
        <v>0</v>
      </c>
      <c r="I32" s="120">
        <f t="shared" si="106"/>
        <v>0</v>
      </c>
      <c r="J32" s="224">
        <f t="shared" si="107"/>
        <v>0</v>
      </c>
      <c r="K32" s="120">
        <f t="shared" si="108"/>
        <v>0</v>
      </c>
      <c r="L32" s="224">
        <f t="shared" si="109"/>
        <v>0</v>
      </c>
      <c r="M32" s="120">
        <f t="shared" si="110"/>
        <v>0</v>
      </c>
      <c r="N32" s="224">
        <f t="shared" si="111"/>
        <v>0</v>
      </c>
      <c r="O32" s="120">
        <f t="shared" si="112"/>
        <v>0</v>
      </c>
      <c r="P32" s="224">
        <f t="shared" si="113"/>
        <v>0</v>
      </c>
      <c r="Q32" s="120">
        <f t="shared" si="114"/>
        <v>0</v>
      </c>
      <c r="R32" s="224">
        <f t="shared" si="115"/>
        <v>0</v>
      </c>
      <c r="S32" s="120">
        <f t="shared" si="116"/>
        <v>0</v>
      </c>
      <c r="T32" s="224">
        <f t="shared" si="117"/>
        <v>0</v>
      </c>
      <c r="U32" s="120">
        <f t="shared" si="118"/>
        <v>0</v>
      </c>
      <c r="V32" s="224">
        <f t="shared" si="119"/>
        <v>0</v>
      </c>
      <c r="W32" s="120">
        <f t="shared" si="120"/>
        <v>0</v>
      </c>
      <c r="X32" s="224">
        <f t="shared" si="121"/>
        <v>0</v>
      </c>
      <c r="Y32" s="120">
        <f t="shared" si="122"/>
        <v>0</v>
      </c>
      <c r="Z32" s="224">
        <f t="shared" si="123"/>
        <v>0</v>
      </c>
      <c r="AA32" s="120">
        <f t="shared" si="124"/>
        <v>0</v>
      </c>
    </row>
    <row r="33" spans="3:48" hidden="1" x14ac:dyDescent="0.4"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</row>
    <row r="34" spans="3:48" hidden="1" x14ac:dyDescent="0.4">
      <c r="D34" s="164">
        <f>SUM(D21:D32)</f>
        <v>0</v>
      </c>
      <c r="E34" s="164">
        <f>SUM(E21:E32)</f>
        <v>0</v>
      </c>
      <c r="F34" s="164">
        <f t="shared" ref="F34:Z34" si="125">SUM(F21:F32)</f>
        <v>0</v>
      </c>
      <c r="G34" s="164">
        <f t="shared" si="125"/>
        <v>0</v>
      </c>
      <c r="H34" s="164">
        <f t="shared" si="125"/>
        <v>0</v>
      </c>
      <c r="I34" s="164">
        <f t="shared" si="125"/>
        <v>0</v>
      </c>
      <c r="J34" s="164">
        <f t="shared" si="125"/>
        <v>0</v>
      </c>
      <c r="K34" s="164">
        <f t="shared" si="125"/>
        <v>0</v>
      </c>
      <c r="L34" s="164">
        <f t="shared" si="125"/>
        <v>0</v>
      </c>
      <c r="M34" s="164">
        <f t="shared" si="125"/>
        <v>0</v>
      </c>
      <c r="N34" s="164">
        <f t="shared" si="125"/>
        <v>0</v>
      </c>
      <c r="O34" s="164">
        <f t="shared" si="125"/>
        <v>0</v>
      </c>
      <c r="P34" s="164">
        <f t="shared" si="125"/>
        <v>0</v>
      </c>
      <c r="Q34" s="164">
        <f t="shared" si="125"/>
        <v>0</v>
      </c>
      <c r="R34" s="164">
        <f t="shared" si="125"/>
        <v>0</v>
      </c>
      <c r="S34" s="164">
        <f t="shared" si="125"/>
        <v>0</v>
      </c>
      <c r="T34" s="164">
        <f t="shared" si="125"/>
        <v>0</v>
      </c>
      <c r="U34" s="164">
        <f t="shared" si="125"/>
        <v>0</v>
      </c>
      <c r="V34" s="164">
        <f t="shared" si="125"/>
        <v>0</v>
      </c>
      <c r="W34" s="164">
        <f t="shared" si="125"/>
        <v>0</v>
      </c>
      <c r="X34" s="164">
        <f t="shared" si="125"/>
        <v>0</v>
      </c>
      <c r="Y34" s="164">
        <f t="shared" si="125"/>
        <v>0</v>
      </c>
      <c r="Z34" s="164">
        <f t="shared" si="125"/>
        <v>0</v>
      </c>
      <c r="AA34" s="164">
        <f>SUM(AA21:AA32)</f>
        <v>0</v>
      </c>
    </row>
    <row r="35" spans="3:48" hidden="1" x14ac:dyDescent="0.4">
      <c r="Z35" s="122"/>
      <c r="AA35" s="122"/>
    </row>
    <row r="36" spans="3:48" hidden="1" x14ac:dyDescent="0.4"/>
    <row r="37" spans="3:48" x14ac:dyDescent="0.4">
      <c r="C37" s="1139" t="s">
        <v>23</v>
      </c>
    </row>
    <row r="38" spans="3:48" x14ac:dyDescent="0.4">
      <c r="C38" s="1140"/>
      <c r="D38" s="160" t="s">
        <v>5</v>
      </c>
      <c r="E38" s="160"/>
      <c r="F38" s="160" t="s">
        <v>5</v>
      </c>
      <c r="G38" s="160"/>
      <c r="H38" s="160" t="s">
        <v>5</v>
      </c>
      <c r="I38" s="160"/>
      <c r="J38" s="160" t="s">
        <v>5</v>
      </c>
      <c r="K38" s="160"/>
      <c r="L38" s="160" t="s">
        <v>5</v>
      </c>
      <c r="M38" s="160"/>
      <c r="N38" s="160" t="s">
        <v>5</v>
      </c>
      <c r="O38" s="160"/>
      <c r="P38" s="160" t="s">
        <v>5</v>
      </c>
      <c r="Q38" s="160"/>
      <c r="R38" s="160" t="s">
        <v>5</v>
      </c>
      <c r="S38" s="160"/>
      <c r="T38" s="160" t="s">
        <v>5</v>
      </c>
      <c r="U38" s="160"/>
      <c r="V38" s="160" t="s">
        <v>5</v>
      </c>
      <c r="W38" s="160"/>
      <c r="X38" s="160" t="s">
        <v>5</v>
      </c>
      <c r="Y38" s="160"/>
      <c r="Z38" s="160" t="s">
        <v>5</v>
      </c>
      <c r="AA38" s="116"/>
      <c r="AC38" s="122"/>
      <c r="AD38" s="122"/>
    </row>
    <row r="39" spans="3:48" x14ac:dyDescent="0.4">
      <c r="C39" s="1140"/>
      <c r="D39" s="160">
        <v>1</v>
      </c>
      <c r="E39" s="160"/>
      <c r="F39" s="160">
        <v>2</v>
      </c>
      <c r="G39" s="160"/>
      <c r="H39" s="160">
        <v>3</v>
      </c>
      <c r="I39" s="160"/>
      <c r="J39" s="160">
        <v>4</v>
      </c>
      <c r="K39" s="160"/>
      <c r="L39" s="160">
        <v>5</v>
      </c>
      <c r="M39" s="160"/>
      <c r="N39" s="160">
        <v>6</v>
      </c>
      <c r="O39" s="160"/>
      <c r="P39" s="160">
        <v>7</v>
      </c>
      <c r="Q39" s="160"/>
      <c r="R39" s="160">
        <v>8</v>
      </c>
      <c r="S39" s="160"/>
      <c r="T39" s="160">
        <v>9</v>
      </c>
      <c r="U39" s="160"/>
      <c r="V39" s="160">
        <v>10</v>
      </c>
      <c r="W39" s="160"/>
      <c r="X39" s="160">
        <v>11</v>
      </c>
      <c r="Y39" s="160"/>
      <c r="Z39" s="160">
        <v>12</v>
      </c>
      <c r="AA39" s="116"/>
      <c r="AC39" s="122"/>
      <c r="AD39" s="122"/>
    </row>
    <row r="40" spans="3:48" x14ac:dyDescent="0.4">
      <c r="C40" s="1140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</row>
    <row r="41" spans="3:48" s="116" customFormat="1" ht="24" customHeight="1" x14ac:dyDescent="0.4">
      <c r="C41" s="137">
        <v>1</v>
      </c>
      <c r="D41" s="205">
        <v>12</v>
      </c>
      <c r="E41" s="206">
        <v>1</v>
      </c>
      <c r="F41" s="205">
        <v>10</v>
      </c>
      <c r="G41" s="206">
        <v>1</v>
      </c>
      <c r="H41" s="205">
        <v>8</v>
      </c>
      <c r="I41" s="206">
        <v>1</v>
      </c>
      <c r="J41" s="205">
        <v>6</v>
      </c>
      <c r="K41" s="206">
        <v>1</v>
      </c>
      <c r="L41" s="205">
        <v>4</v>
      </c>
      <c r="M41" s="206">
        <v>1</v>
      </c>
      <c r="N41" s="205">
        <v>2</v>
      </c>
      <c r="O41" s="206">
        <v>1</v>
      </c>
      <c r="P41" s="205">
        <v>11</v>
      </c>
      <c r="Q41" s="206">
        <v>1</v>
      </c>
      <c r="R41" s="205">
        <v>9</v>
      </c>
      <c r="S41" s="206">
        <v>1</v>
      </c>
      <c r="T41" s="205">
        <v>7</v>
      </c>
      <c r="U41" s="206">
        <v>1</v>
      </c>
      <c r="V41" s="207">
        <v>5</v>
      </c>
      <c r="W41" s="207">
        <v>1</v>
      </c>
      <c r="X41" s="205">
        <v>3</v>
      </c>
      <c r="Y41" s="206">
        <v>1</v>
      </c>
      <c r="Z41" s="208">
        <v>1</v>
      </c>
      <c r="AA41" s="131">
        <v>1</v>
      </c>
      <c r="AD41" s="160"/>
      <c r="AV41" s="118"/>
    </row>
    <row r="42" spans="3:48" s="116" customFormat="1" ht="24" customHeight="1" x14ac:dyDescent="0.4">
      <c r="C42" s="137">
        <v>2</v>
      </c>
      <c r="D42" s="209">
        <v>11</v>
      </c>
      <c r="E42" s="210">
        <v>2</v>
      </c>
      <c r="F42" s="209">
        <v>9</v>
      </c>
      <c r="G42" s="210">
        <v>2</v>
      </c>
      <c r="H42" s="209">
        <v>7</v>
      </c>
      <c r="I42" s="210">
        <v>2</v>
      </c>
      <c r="J42" s="209">
        <v>5</v>
      </c>
      <c r="K42" s="210">
        <v>2</v>
      </c>
      <c r="L42" s="209">
        <v>3</v>
      </c>
      <c r="M42" s="210">
        <v>2</v>
      </c>
      <c r="N42" s="211">
        <v>1</v>
      </c>
      <c r="O42" s="144">
        <v>2</v>
      </c>
      <c r="P42" s="209">
        <v>12</v>
      </c>
      <c r="Q42" s="210">
        <v>2</v>
      </c>
      <c r="R42" s="209">
        <v>10</v>
      </c>
      <c r="S42" s="210">
        <v>2</v>
      </c>
      <c r="T42" s="209">
        <v>8</v>
      </c>
      <c r="U42" s="210">
        <v>2</v>
      </c>
      <c r="V42" s="137">
        <v>6</v>
      </c>
      <c r="W42" s="137">
        <v>2</v>
      </c>
      <c r="X42" s="209">
        <v>4</v>
      </c>
      <c r="Y42" s="210">
        <v>2</v>
      </c>
      <c r="Z42" s="148">
        <v>2</v>
      </c>
      <c r="AA42" s="146">
        <v>2</v>
      </c>
      <c r="AD42" s="160"/>
      <c r="AV42" s="118"/>
    </row>
    <row r="43" spans="3:48" s="116" customFormat="1" ht="24" customHeight="1" x14ac:dyDescent="0.4">
      <c r="C43" s="137">
        <v>3</v>
      </c>
      <c r="D43" s="209">
        <v>10</v>
      </c>
      <c r="E43" s="210">
        <v>3</v>
      </c>
      <c r="F43" s="209">
        <v>8</v>
      </c>
      <c r="G43" s="210">
        <v>3</v>
      </c>
      <c r="H43" s="209">
        <v>6</v>
      </c>
      <c r="I43" s="210">
        <v>3</v>
      </c>
      <c r="J43" s="209">
        <v>4</v>
      </c>
      <c r="K43" s="210">
        <v>3</v>
      </c>
      <c r="L43" s="211">
        <v>2</v>
      </c>
      <c r="M43" s="144">
        <v>3</v>
      </c>
      <c r="N43" s="209">
        <v>11</v>
      </c>
      <c r="O43" s="210">
        <v>3</v>
      </c>
      <c r="P43" s="209">
        <v>9</v>
      </c>
      <c r="Q43" s="210">
        <v>3</v>
      </c>
      <c r="R43" s="209">
        <v>7</v>
      </c>
      <c r="S43" s="210">
        <v>3</v>
      </c>
      <c r="T43" s="209">
        <v>5</v>
      </c>
      <c r="U43" s="210">
        <v>3</v>
      </c>
      <c r="V43" s="148">
        <v>3</v>
      </c>
      <c r="W43" s="148">
        <v>3</v>
      </c>
      <c r="X43" s="211">
        <v>1</v>
      </c>
      <c r="Y43" s="144">
        <v>3</v>
      </c>
      <c r="Z43" s="137">
        <v>12</v>
      </c>
      <c r="AA43" s="210">
        <v>3</v>
      </c>
      <c r="AD43" s="160"/>
      <c r="AV43" s="118"/>
    </row>
    <row r="44" spans="3:48" s="116" customFormat="1" ht="24" customHeight="1" x14ac:dyDescent="0.4">
      <c r="C44" s="137">
        <v>4</v>
      </c>
      <c r="D44" s="209">
        <v>9</v>
      </c>
      <c r="E44" s="210">
        <v>4</v>
      </c>
      <c r="F44" s="209">
        <v>7</v>
      </c>
      <c r="G44" s="210">
        <v>4</v>
      </c>
      <c r="H44" s="209">
        <v>5</v>
      </c>
      <c r="I44" s="210">
        <v>4</v>
      </c>
      <c r="J44" s="211">
        <v>3</v>
      </c>
      <c r="K44" s="144">
        <v>4</v>
      </c>
      <c r="L44" s="211">
        <v>1</v>
      </c>
      <c r="M44" s="144">
        <v>4</v>
      </c>
      <c r="N44" s="209">
        <v>12</v>
      </c>
      <c r="O44" s="210">
        <v>4</v>
      </c>
      <c r="P44" s="209">
        <v>10</v>
      </c>
      <c r="Q44" s="210">
        <v>4</v>
      </c>
      <c r="R44" s="209">
        <v>8</v>
      </c>
      <c r="S44" s="210">
        <v>4</v>
      </c>
      <c r="T44" s="209">
        <v>6</v>
      </c>
      <c r="U44" s="210">
        <v>4</v>
      </c>
      <c r="V44" s="148">
        <v>4</v>
      </c>
      <c r="W44" s="148">
        <v>4</v>
      </c>
      <c r="X44" s="211">
        <v>2</v>
      </c>
      <c r="Y44" s="144">
        <v>4</v>
      </c>
      <c r="Z44" s="137">
        <v>11</v>
      </c>
      <c r="AA44" s="210">
        <v>4</v>
      </c>
      <c r="AD44" s="160"/>
      <c r="AV44" s="118"/>
    </row>
    <row r="45" spans="3:48" s="116" customFormat="1" ht="24" customHeight="1" x14ac:dyDescent="0.4">
      <c r="C45" s="137">
        <v>5</v>
      </c>
      <c r="D45" s="209">
        <v>8</v>
      </c>
      <c r="E45" s="210">
        <v>5</v>
      </c>
      <c r="F45" s="209">
        <v>6</v>
      </c>
      <c r="G45" s="210">
        <v>5</v>
      </c>
      <c r="H45" s="211">
        <v>4</v>
      </c>
      <c r="I45" s="144">
        <v>5</v>
      </c>
      <c r="J45" s="211">
        <v>2</v>
      </c>
      <c r="K45" s="144">
        <v>5</v>
      </c>
      <c r="L45" s="209">
        <v>11</v>
      </c>
      <c r="M45" s="210">
        <v>5</v>
      </c>
      <c r="N45" s="209">
        <v>9</v>
      </c>
      <c r="O45" s="210">
        <v>5</v>
      </c>
      <c r="P45" s="209">
        <v>7</v>
      </c>
      <c r="Q45" s="210">
        <v>5</v>
      </c>
      <c r="R45" s="212">
        <v>5</v>
      </c>
      <c r="S45" s="146">
        <v>5</v>
      </c>
      <c r="T45" s="211">
        <v>3</v>
      </c>
      <c r="U45" s="144">
        <v>5</v>
      </c>
      <c r="V45" s="147">
        <v>1</v>
      </c>
      <c r="W45" s="147">
        <v>5</v>
      </c>
      <c r="X45" s="209">
        <v>12</v>
      </c>
      <c r="Y45" s="210">
        <v>5</v>
      </c>
      <c r="Z45" s="137">
        <v>10</v>
      </c>
      <c r="AA45" s="210">
        <v>5</v>
      </c>
      <c r="AD45" s="160"/>
      <c r="AV45" s="118"/>
    </row>
    <row r="46" spans="3:48" s="116" customFormat="1" ht="24" customHeight="1" x14ac:dyDescent="0.4">
      <c r="C46" s="137">
        <v>6</v>
      </c>
      <c r="D46" s="209">
        <v>7</v>
      </c>
      <c r="E46" s="210">
        <v>6</v>
      </c>
      <c r="F46" s="211">
        <v>5</v>
      </c>
      <c r="G46" s="144">
        <v>6</v>
      </c>
      <c r="H46" s="211">
        <v>3</v>
      </c>
      <c r="I46" s="144">
        <v>6</v>
      </c>
      <c r="J46" s="211">
        <v>1</v>
      </c>
      <c r="K46" s="144">
        <v>6</v>
      </c>
      <c r="L46" s="209">
        <v>12</v>
      </c>
      <c r="M46" s="210">
        <v>6</v>
      </c>
      <c r="N46" s="209">
        <v>10</v>
      </c>
      <c r="O46" s="210">
        <v>6</v>
      </c>
      <c r="P46" s="209">
        <v>8</v>
      </c>
      <c r="Q46" s="210">
        <v>6</v>
      </c>
      <c r="R46" s="212">
        <v>6</v>
      </c>
      <c r="S46" s="146">
        <v>6</v>
      </c>
      <c r="T46" s="211">
        <v>4</v>
      </c>
      <c r="U46" s="144">
        <v>6</v>
      </c>
      <c r="V46" s="147">
        <v>2</v>
      </c>
      <c r="W46" s="147">
        <v>6</v>
      </c>
      <c r="X46" s="209">
        <v>11</v>
      </c>
      <c r="Y46" s="210">
        <v>6</v>
      </c>
      <c r="Z46" s="137">
        <v>9</v>
      </c>
      <c r="AA46" s="210">
        <v>6</v>
      </c>
      <c r="AD46" s="160"/>
      <c r="AV46" s="118"/>
    </row>
    <row r="47" spans="3:48" ht="24" customHeight="1" x14ac:dyDescent="0.4">
      <c r="C47" s="137">
        <v>7</v>
      </c>
      <c r="D47" s="211">
        <v>6</v>
      </c>
      <c r="E47" s="144">
        <v>7</v>
      </c>
      <c r="F47" s="211">
        <v>4</v>
      </c>
      <c r="G47" s="144">
        <v>7</v>
      </c>
      <c r="H47" s="211">
        <v>2</v>
      </c>
      <c r="I47" s="144">
        <v>7</v>
      </c>
      <c r="J47" s="209">
        <v>11</v>
      </c>
      <c r="K47" s="210">
        <v>7</v>
      </c>
      <c r="L47" s="209">
        <v>9</v>
      </c>
      <c r="M47" s="210">
        <v>7</v>
      </c>
      <c r="N47" s="212">
        <v>7</v>
      </c>
      <c r="O47" s="146">
        <v>7</v>
      </c>
      <c r="P47" s="211">
        <v>5</v>
      </c>
      <c r="Q47" s="144">
        <v>7</v>
      </c>
      <c r="R47" s="211">
        <v>3</v>
      </c>
      <c r="S47" s="144">
        <v>7</v>
      </c>
      <c r="T47" s="211">
        <v>1</v>
      </c>
      <c r="U47" s="144">
        <v>7</v>
      </c>
      <c r="V47" s="137">
        <v>12</v>
      </c>
      <c r="W47" s="137">
        <v>7</v>
      </c>
      <c r="X47" s="209">
        <v>10</v>
      </c>
      <c r="Y47" s="210">
        <v>7</v>
      </c>
      <c r="Z47" s="137">
        <v>8</v>
      </c>
      <c r="AA47" s="210">
        <v>7</v>
      </c>
      <c r="AB47" s="116"/>
      <c r="AC47" s="116"/>
      <c r="AD47" s="160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</row>
    <row r="48" spans="3:48" ht="24" customHeight="1" x14ac:dyDescent="0.4">
      <c r="C48" s="137">
        <v>8</v>
      </c>
      <c r="D48" s="211">
        <v>5</v>
      </c>
      <c r="E48" s="144">
        <v>8</v>
      </c>
      <c r="F48" s="211">
        <v>3</v>
      </c>
      <c r="G48" s="144">
        <v>8</v>
      </c>
      <c r="H48" s="211">
        <v>1</v>
      </c>
      <c r="I48" s="144">
        <v>8</v>
      </c>
      <c r="J48" s="209">
        <v>12</v>
      </c>
      <c r="K48" s="210">
        <v>8</v>
      </c>
      <c r="L48" s="209">
        <v>10</v>
      </c>
      <c r="M48" s="210">
        <v>8</v>
      </c>
      <c r="N48" s="212">
        <v>8</v>
      </c>
      <c r="O48" s="146">
        <v>8</v>
      </c>
      <c r="P48" s="211">
        <v>6</v>
      </c>
      <c r="Q48" s="144">
        <v>8</v>
      </c>
      <c r="R48" s="211">
        <v>4</v>
      </c>
      <c r="S48" s="144">
        <v>8</v>
      </c>
      <c r="T48" s="211">
        <v>2</v>
      </c>
      <c r="U48" s="144">
        <v>8</v>
      </c>
      <c r="V48" s="137">
        <v>11</v>
      </c>
      <c r="W48" s="137">
        <v>8</v>
      </c>
      <c r="X48" s="209">
        <v>9</v>
      </c>
      <c r="Y48" s="210">
        <v>8</v>
      </c>
      <c r="Z48" s="147">
        <v>7</v>
      </c>
      <c r="AA48" s="144">
        <v>8</v>
      </c>
      <c r="AB48" s="116"/>
      <c r="AC48" s="116"/>
      <c r="AD48" s="160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</row>
    <row r="49" spans="3:47" ht="24" customHeight="1" x14ac:dyDescent="0.4">
      <c r="C49" s="137">
        <v>9</v>
      </c>
      <c r="D49" s="211">
        <v>4</v>
      </c>
      <c r="E49" s="144">
        <v>9</v>
      </c>
      <c r="F49" s="211">
        <v>2</v>
      </c>
      <c r="G49" s="144">
        <v>9</v>
      </c>
      <c r="H49" s="209">
        <v>11</v>
      </c>
      <c r="I49" s="210">
        <v>9</v>
      </c>
      <c r="J49" s="212">
        <v>9</v>
      </c>
      <c r="K49" s="146">
        <v>9</v>
      </c>
      <c r="L49" s="211">
        <v>7</v>
      </c>
      <c r="M49" s="144">
        <v>9</v>
      </c>
      <c r="N49" s="211">
        <v>5</v>
      </c>
      <c r="O49" s="144">
        <v>9</v>
      </c>
      <c r="P49" s="211">
        <v>3</v>
      </c>
      <c r="Q49" s="144">
        <v>9</v>
      </c>
      <c r="R49" s="211">
        <v>1</v>
      </c>
      <c r="S49" s="144">
        <v>9</v>
      </c>
      <c r="T49" s="209">
        <v>12</v>
      </c>
      <c r="U49" s="210">
        <v>9</v>
      </c>
      <c r="V49" s="137">
        <v>10</v>
      </c>
      <c r="W49" s="137">
        <v>9</v>
      </c>
      <c r="X49" s="211">
        <v>8</v>
      </c>
      <c r="Y49" s="144">
        <v>9</v>
      </c>
      <c r="Z49" s="147">
        <v>6</v>
      </c>
      <c r="AA49" s="144">
        <v>9</v>
      </c>
      <c r="AB49" s="116"/>
      <c r="AC49" s="116"/>
      <c r="AD49" s="160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</row>
    <row r="50" spans="3:47" ht="24" customHeight="1" x14ac:dyDescent="0.4">
      <c r="C50" s="137">
        <v>10</v>
      </c>
      <c r="D50" s="211">
        <v>3</v>
      </c>
      <c r="E50" s="144">
        <v>10</v>
      </c>
      <c r="F50" s="211">
        <v>1</v>
      </c>
      <c r="G50" s="144">
        <v>10</v>
      </c>
      <c r="H50" s="209">
        <v>12</v>
      </c>
      <c r="I50" s="210">
        <v>10</v>
      </c>
      <c r="J50" s="212">
        <v>10</v>
      </c>
      <c r="K50" s="146">
        <v>10</v>
      </c>
      <c r="L50" s="211">
        <v>8</v>
      </c>
      <c r="M50" s="144">
        <v>10</v>
      </c>
      <c r="N50" s="211">
        <v>6</v>
      </c>
      <c r="O50" s="144">
        <v>10</v>
      </c>
      <c r="P50" s="211">
        <v>4</v>
      </c>
      <c r="Q50" s="144">
        <v>10</v>
      </c>
      <c r="R50" s="211">
        <v>2</v>
      </c>
      <c r="S50" s="144">
        <v>10</v>
      </c>
      <c r="T50" s="209">
        <v>11</v>
      </c>
      <c r="U50" s="210">
        <v>10</v>
      </c>
      <c r="V50" s="147">
        <v>9</v>
      </c>
      <c r="W50" s="147">
        <v>10</v>
      </c>
      <c r="X50" s="211">
        <v>7</v>
      </c>
      <c r="Y50" s="144">
        <v>10</v>
      </c>
      <c r="Z50" s="147">
        <v>5</v>
      </c>
      <c r="AA50" s="144">
        <v>10</v>
      </c>
      <c r="AB50" s="116"/>
      <c r="AC50" s="116"/>
      <c r="AD50" s="160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</row>
    <row r="51" spans="3:47" ht="24" customHeight="1" x14ac:dyDescent="0.4">
      <c r="C51" s="137">
        <v>11</v>
      </c>
      <c r="D51" s="211">
        <v>2</v>
      </c>
      <c r="E51" s="144">
        <v>11</v>
      </c>
      <c r="F51" s="212">
        <v>11</v>
      </c>
      <c r="G51" s="146">
        <v>11</v>
      </c>
      <c r="H51" s="211">
        <v>9</v>
      </c>
      <c r="I51" s="144">
        <v>11</v>
      </c>
      <c r="J51" s="211">
        <v>7</v>
      </c>
      <c r="K51" s="144">
        <v>11</v>
      </c>
      <c r="L51" s="211">
        <v>5</v>
      </c>
      <c r="M51" s="144">
        <v>11</v>
      </c>
      <c r="N51" s="211">
        <v>3</v>
      </c>
      <c r="O51" s="144">
        <v>11</v>
      </c>
      <c r="P51" s="211">
        <v>1</v>
      </c>
      <c r="Q51" s="144">
        <v>11</v>
      </c>
      <c r="R51" s="209">
        <v>12</v>
      </c>
      <c r="S51" s="210">
        <v>11</v>
      </c>
      <c r="T51" s="211">
        <v>10</v>
      </c>
      <c r="U51" s="144">
        <v>11</v>
      </c>
      <c r="V51" s="147">
        <v>8</v>
      </c>
      <c r="W51" s="147">
        <v>11</v>
      </c>
      <c r="X51" s="211">
        <v>6</v>
      </c>
      <c r="Y51" s="144">
        <v>11</v>
      </c>
      <c r="Z51" s="147">
        <v>4</v>
      </c>
      <c r="AA51" s="144">
        <v>11</v>
      </c>
      <c r="AB51" s="116"/>
      <c r="AC51" s="116"/>
      <c r="AD51" s="160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</row>
    <row r="52" spans="3:47" ht="24" customHeight="1" x14ac:dyDescent="0.4">
      <c r="C52" s="137">
        <v>12</v>
      </c>
      <c r="D52" s="213">
        <v>1</v>
      </c>
      <c r="E52" s="155">
        <v>12</v>
      </c>
      <c r="F52" s="214">
        <v>12</v>
      </c>
      <c r="G52" s="215">
        <v>12</v>
      </c>
      <c r="H52" s="213">
        <v>10</v>
      </c>
      <c r="I52" s="155">
        <v>12</v>
      </c>
      <c r="J52" s="213">
        <v>8</v>
      </c>
      <c r="K52" s="155">
        <v>12</v>
      </c>
      <c r="L52" s="213">
        <v>6</v>
      </c>
      <c r="M52" s="155">
        <v>12</v>
      </c>
      <c r="N52" s="213">
        <v>4</v>
      </c>
      <c r="O52" s="155">
        <v>12</v>
      </c>
      <c r="P52" s="213">
        <v>2</v>
      </c>
      <c r="Q52" s="155">
        <v>12</v>
      </c>
      <c r="R52" s="213">
        <v>11</v>
      </c>
      <c r="S52" s="155">
        <v>12</v>
      </c>
      <c r="T52" s="213">
        <v>9</v>
      </c>
      <c r="U52" s="155">
        <v>12</v>
      </c>
      <c r="V52" s="158">
        <v>7</v>
      </c>
      <c r="W52" s="158">
        <v>12</v>
      </c>
      <c r="X52" s="213">
        <v>5</v>
      </c>
      <c r="Y52" s="155">
        <v>12</v>
      </c>
      <c r="Z52" s="158">
        <v>3</v>
      </c>
      <c r="AA52" s="155">
        <v>12</v>
      </c>
      <c r="AB52" s="116"/>
      <c r="AC52" s="116"/>
      <c r="AD52" s="160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</row>
    <row r="53" spans="3:47" x14ac:dyDescent="0.4"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</sheetData>
  <sheetProtection sheet="1" objects="1" scenarios="1"/>
  <mergeCells count="33">
    <mergeCell ref="AD4:AE4"/>
    <mergeCell ref="Z4:AA4"/>
    <mergeCell ref="X4:Y4"/>
    <mergeCell ref="D4:E4"/>
    <mergeCell ref="F4:G4"/>
    <mergeCell ref="H4:I4"/>
    <mergeCell ref="J4:K4"/>
    <mergeCell ref="L4:M4"/>
    <mergeCell ref="N4:O4"/>
    <mergeCell ref="C37:C40"/>
    <mergeCell ref="P4:Q4"/>
    <mergeCell ref="R4:S4"/>
    <mergeCell ref="T4:U4"/>
    <mergeCell ref="V4:W4"/>
    <mergeCell ref="C1:C5"/>
    <mergeCell ref="BC4:BE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V4:CX4"/>
    <mergeCell ref="CY4:DA4"/>
    <mergeCell ref="DB4:DD4"/>
    <mergeCell ref="CG4:CI4"/>
    <mergeCell ref="CJ4:CL4"/>
    <mergeCell ref="CM4:CO4"/>
    <mergeCell ref="CP4:CR4"/>
    <mergeCell ref="CS4:CU4"/>
  </mergeCells>
  <pageMargins left="0.2298611111111111" right="0.35972222222222222" top="0.27013888888888887" bottom="0.20972222222222223" header="0.51180555555555551" footer="0.51180555555555551"/>
  <pageSetup paperSize="9" scale="75" firstPageNumber="0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H54"/>
  <sheetViews>
    <sheetView topLeftCell="A6" zoomScale="55" zoomScaleNormal="55" workbookViewId="0">
      <selection activeCell="A47" sqref="A47:XFD50"/>
    </sheetView>
  </sheetViews>
  <sheetFormatPr baseColWidth="10" defaultColWidth="11.453125" defaultRowHeight="12.5" x14ac:dyDescent="0.25"/>
  <cols>
    <col min="1" max="1" width="7.7265625" style="122" customWidth="1"/>
    <col min="2" max="2" width="39.26953125" style="122" customWidth="1"/>
    <col min="3" max="3" width="10.1796875" style="122" customWidth="1"/>
    <col min="4" max="4" width="4.453125" style="122" customWidth="1"/>
    <col min="5" max="7" width="7" style="122" customWidth="1"/>
    <col min="8" max="8" width="1" style="122" customWidth="1"/>
    <col min="9" max="9" width="14.453125" style="243" customWidth="1"/>
    <col min="10" max="10" width="0.7265625" style="122" customWidth="1"/>
    <col min="11" max="11" width="14.1796875" style="122" customWidth="1"/>
    <col min="12" max="12" width="1" style="122" customWidth="1"/>
    <col min="13" max="13" width="25" hidden="1" customWidth="1"/>
    <col min="14" max="14" width="2.26953125" style="122" hidden="1" customWidth="1"/>
    <col min="15" max="15" width="20.54296875" style="122" hidden="1" customWidth="1"/>
    <col min="16" max="16" width="46.54296875" style="122" hidden="1" customWidth="1"/>
    <col min="17" max="19" width="4.7265625" style="122" hidden="1" customWidth="1"/>
    <col min="20" max="20" width="4" style="122" hidden="1" customWidth="1"/>
    <col min="21" max="21" width="3.1796875" style="122" hidden="1" customWidth="1"/>
    <col min="22" max="22" width="43.1796875" style="122" hidden="1" customWidth="1"/>
    <col min="23" max="24" width="3.1796875" style="122" hidden="1" customWidth="1"/>
    <col min="25" max="27" width="6.54296875" style="122" hidden="1" customWidth="1"/>
    <col min="28" max="28" width="3.7265625" style="122" hidden="1" customWidth="1"/>
    <col min="29" max="29" width="19.26953125" style="122" hidden="1" customWidth="1"/>
    <col min="30" max="30" width="3.7265625" style="122" hidden="1" customWidth="1"/>
    <col min="31" max="31" width="9.1796875" style="122" hidden="1" customWidth="1"/>
    <col min="32" max="34" width="11.453125" style="122" hidden="1" customWidth="1"/>
    <col min="35" max="35" width="11.453125" style="122" customWidth="1"/>
    <col min="36" max="16384" width="11.453125" style="122"/>
  </cols>
  <sheetData>
    <row r="1" spans="1:34" ht="29.5" x14ac:dyDescent="0.55000000000000004">
      <c r="H1" s="258" t="s">
        <v>15</v>
      </c>
      <c r="I1" s="1153"/>
      <c r="J1" s="1153"/>
      <c r="K1" s="1153"/>
      <c r="L1" s="255"/>
    </row>
    <row r="2" spans="1:34" ht="6.75" customHeight="1" x14ac:dyDescent="0.25"/>
    <row r="3" spans="1:34" ht="31.5" customHeight="1" x14ac:dyDescent="0.25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</row>
    <row r="4" spans="1:34" s="241" customFormat="1" ht="7.5" customHeight="1" x14ac:dyDescent="0.7">
      <c r="C4" s="124"/>
      <c r="I4" s="256"/>
      <c r="V4" s="242"/>
    </row>
    <row r="5" spans="1:34" ht="31.5" customHeight="1" x14ac:dyDescent="0.55000000000000004">
      <c r="B5" s="29" t="s">
        <v>34</v>
      </c>
      <c r="C5" s="255" t="str">
        <f>IF(F26=1,Termine!B4,IF(F26=2,Termine!B5,IF(F26=3,Termine!B6,IF(F26=4,Termine!B7,IF(F26=5,Termine!B8,IF(F26=6,Termine!B9,IF(F26=7,Termine!B10,IF(F26=8,Termine!B11,IF(F26=9,Termine!B12,IF(F26=10,Termine!B13,))))))))))</f>
        <v>Union PWV Lambrechten 1</v>
      </c>
      <c r="E5" s="255"/>
      <c r="F5" s="255"/>
    </row>
    <row r="6" spans="1:34" s="160" customFormat="1" ht="4.5" customHeight="1" x14ac:dyDescent="0.4">
      <c r="I6" s="244"/>
    </row>
    <row r="7" spans="1:34" s="124" customFormat="1" ht="25" x14ac:dyDescent="0.5">
      <c r="A7" s="444"/>
      <c r="B7" s="434" t="s">
        <v>2</v>
      </c>
      <c r="C7" s="434"/>
      <c r="D7" s="434"/>
      <c r="E7" s="822" t="s">
        <v>54</v>
      </c>
      <c r="F7" s="822" t="s">
        <v>55</v>
      </c>
      <c r="G7" s="822" t="s">
        <v>56</v>
      </c>
      <c r="H7" s="444"/>
      <c r="I7" s="963" t="s">
        <v>1</v>
      </c>
      <c r="J7" s="965"/>
      <c r="K7" s="963" t="s">
        <v>0</v>
      </c>
      <c r="L7" s="444"/>
    </row>
    <row r="8" spans="1:34" s="245" customFormat="1" ht="4.5" customHeight="1" x14ac:dyDescent="0.2">
      <c r="E8" s="821"/>
      <c r="F8" s="821"/>
      <c r="G8" s="821"/>
      <c r="I8" s="246"/>
    </row>
    <row r="9" spans="1:34" s="160" customFormat="1" ht="20" x14ac:dyDescent="0.4">
      <c r="A9" s="422">
        <v>1</v>
      </c>
      <c r="B9" s="373" t="str">
        <f ca="1">INDEX(V$9:V$24,MATCH($M9,$O$9:$O$24,0))</f>
        <v>PV Brunnenthal</v>
      </c>
      <c r="C9" s="373"/>
      <c r="D9" s="373"/>
      <c r="E9" s="422">
        <f t="shared" ref="E9:E24" ca="1" si="0">INDEX(Y$9:Y$24,MATCH($M9,$O$9:$O$24,0))</f>
        <v>0</v>
      </c>
      <c r="F9" s="422">
        <f t="shared" ref="F9:F24" ca="1" si="1">INDEX(Z$9:Z$24,MATCH($M9,$O$9:$O$24,0))</f>
        <v>0</v>
      </c>
      <c r="G9" s="422">
        <f t="shared" ref="G9:G24" ca="1" si="2">INDEX(AA$9:AA$24,MATCH($M9,$O$9:$O$24,0))</f>
        <v>0</v>
      </c>
      <c r="H9" s="373"/>
      <c r="I9" s="987">
        <f t="shared" ref="I9:I24" ca="1" si="3">INDEX(AC$9:AC$24,MATCH($M9,$O$9:$O$24,0))</f>
        <v>0</v>
      </c>
      <c r="J9" s="373"/>
      <c r="K9" s="490">
        <f t="shared" ref="K9:K24" ca="1" si="4">INDEX(AE$9:AE$24,MATCH($M9,$O$9:$O$24,0))</f>
        <v>0</v>
      </c>
      <c r="L9" s="373"/>
      <c r="M9" s="378">
        <f t="shared" ref="M9:M24" ca="1" si="5">LARGE($O$9:$O$24,A9)</f>
        <v>16</v>
      </c>
      <c r="N9" s="373"/>
      <c r="O9" s="373">
        <f ca="1">(AE9*100+AC9)*10000+17-A9</f>
        <v>16</v>
      </c>
      <c r="P9" s="373" t="str">
        <f t="shared" ref="P9:P24" ca="1" si="6">INDEX($V$9:$V$24,MATCH(M9,$O$9:$O$24,0))</f>
        <v>PV Brunnenthal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  <c r="AF9" s="373"/>
      <c r="AG9" s="373"/>
      <c r="AH9" s="373"/>
    </row>
    <row r="10" spans="1:34" s="160" customFormat="1" ht="20" x14ac:dyDescent="0.4">
      <c r="A10" s="422">
        <v>2</v>
      </c>
      <c r="B10" s="373" t="str">
        <f t="shared" ref="B10:B24" ca="1" si="7">INDEX($V$9:$V$24,MATCH(M10,$O$9:$O$24,0))</f>
        <v>Union Lambrechten PWV</v>
      </c>
      <c r="C10" s="373"/>
      <c r="D10" s="373"/>
      <c r="E10" s="422">
        <f t="shared" ca="1" si="0"/>
        <v>0</v>
      </c>
      <c r="F10" s="422">
        <f t="shared" ca="1" si="1"/>
        <v>0</v>
      </c>
      <c r="G10" s="422">
        <f t="shared" ca="1" si="2"/>
        <v>0</v>
      </c>
      <c r="H10" s="373"/>
      <c r="I10" s="987">
        <f t="shared" ca="1" si="3"/>
        <v>0</v>
      </c>
      <c r="J10" s="373"/>
      <c r="K10" s="490">
        <f t="shared" ca="1" si="4"/>
        <v>0</v>
      </c>
      <c r="L10" s="373"/>
      <c r="M10" s="378">
        <f t="shared" ca="1" si="5"/>
        <v>15</v>
      </c>
      <c r="N10" s="373"/>
      <c r="O10" s="373">
        <f t="shared" ref="O10:O24" ca="1" si="8">(AE10*100+AC10)*10000+17-A10</f>
        <v>15</v>
      </c>
      <c r="P10" s="373" t="str">
        <f t="shared" ca="1" si="6"/>
        <v>Union Lambrechten PWV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0</v>
      </c>
      <c r="Z10" s="988">
        <f t="shared" ref="Z10:Z24" ca="1" si="10">INDIRECT(CONCATENATE("'A",(_xlfn.SHEET()-3)/2+6,"'!AZ",ROW()-3))</f>
        <v>0</v>
      </c>
      <c r="AA10" s="988">
        <f t="shared" ref="AA10:AA24" ca="1" si="11">INDIRECT(CONCATENATE("'A",(_xlfn.SHEET()-3)/2+6,"'!BA",ROW()-3))</f>
        <v>0</v>
      </c>
      <c r="AB10" s="988"/>
      <c r="AC10" s="378">
        <f t="shared" ref="AC10:AC24" ca="1" si="12">INDIRECT(CONCATENATE("'A",(_xlfn.SHEET()-3)/2+6,"'!AW",ROW()-3))</f>
        <v>0</v>
      </c>
      <c r="AD10" s="988"/>
      <c r="AE10" s="988">
        <f t="shared" ref="AE10:AE24" ca="1" si="13">INDIRECT(CONCATENATE("'A",(_xlfn.SHEET()-3)/2+6,"'!AV",ROW()-3))</f>
        <v>0</v>
      </c>
      <c r="AF10" s="373"/>
      <c r="AG10" s="373"/>
      <c r="AH10" s="373"/>
    </row>
    <row r="11" spans="1:34" s="160" customFormat="1" ht="20" x14ac:dyDescent="0.4">
      <c r="A11" s="422">
        <v>3</v>
      </c>
      <c r="B11" s="373" t="str">
        <f t="shared" ca="1" si="7"/>
        <v>Union PWV Diersbach 1</v>
      </c>
      <c r="C11" s="373"/>
      <c r="D11" s="373"/>
      <c r="E11" s="422">
        <f t="shared" ca="1" si="0"/>
        <v>0</v>
      </c>
      <c r="F11" s="422">
        <f t="shared" ca="1" si="1"/>
        <v>0</v>
      </c>
      <c r="G11" s="422">
        <f t="shared" ca="1" si="2"/>
        <v>0</v>
      </c>
      <c r="H11" s="373"/>
      <c r="I11" s="987">
        <f t="shared" ca="1" si="3"/>
        <v>0</v>
      </c>
      <c r="J11" s="373"/>
      <c r="K11" s="490">
        <f t="shared" ca="1" si="4"/>
        <v>0</v>
      </c>
      <c r="L11" s="373"/>
      <c r="M11" s="378">
        <f t="shared" ca="1" si="5"/>
        <v>14</v>
      </c>
      <c r="N11" s="373"/>
      <c r="O11" s="373">
        <f t="shared" ca="1" si="8"/>
        <v>14</v>
      </c>
      <c r="P11" s="373" t="str">
        <f t="shared" ca="1" si="6"/>
        <v>Union PWV Diersbach 1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9"/>
        <v>0</v>
      </c>
      <c r="Z11" s="988">
        <f t="shared" ca="1" si="10"/>
        <v>0</v>
      </c>
      <c r="AA11" s="988">
        <f t="shared" ca="1" si="11"/>
        <v>0</v>
      </c>
      <c r="AB11" s="988"/>
      <c r="AC11" s="378">
        <f t="shared" ca="1" si="12"/>
        <v>0</v>
      </c>
      <c r="AD11" s="988"/>
      <c r="AE11" s="988">
        <f t="shared" ca="1" si="13"/>
        <v>0</v>
      </c>
      <c r="AF11" s="373"/>
      <c r="AG11" s="373"/>
      <c r="AH11" s="373"/>
    </row>
    <row r="12" spans="1:34" s="160" customFormat="1" ht="20" x14ac:dyDescent="0.4">
      <c r="A12" s="422">
        <v>4</v>
      </c>
      <c r="B12" s="373" t="str">
        <f t="shared" ca="1" si="7"/>
        <v>ASVö TSV PW St.Marienkirchen</v>
      </c>
      <c r="C12" s="373"/>
      <c r="D12" s="373"/>
      <c r="E12" s="422">
        <f t="shared" ca="1" si="0"/>
        <v>0</v>
      </c>
      <c r="F12" s="422">
        <f t="shared" ca="1" si="1"/>
        <v>0</v>
      </c>
      <c r="G12" s="422">
        <f t="shared" ca="1" si="2"/>
        <v>0</v>
      </c>
      <c r="H12" s="373"/>
      <c r="I12" s="987">
        <f t="shared" ca="1" si="3"/>
        <v>0</v>
      </c>
      <c r="J12" s="373"/>
      <c r="K12" s="490">
        <f t="shared" ca="1" si="4"/>
        <v>0</v>
      </c>
      <c r="L12" s="373"/>
      <c r="M12" s="378">
        <f t="shared" ca="1" si="5"/>
        <v>13</v>
      </c>
      <c r="N12" s="373"/>
      <c r="O12" s="373">
        <f t="shared" ca="1" si="8"/>
        <v>13</v>
      </c>
      <c r="P12" s="373" t="str">
        <f t="shared" ca="1" si="6"/>
        <v>ASVö TSV PW St.Marienkirchen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9"/>
        <v>0</v>
      </c>
      <c r="Z12" s="988">
        <f t="shared" ca="1" si="10"/>
        <v>0</v>
      </c>
      <c r="AA12" s="988">
        <f t="shared" ca="1" si="11"/>
        <v>0</v>
      </c>
      <c r="AB12" s="988"/>
      <c r="AC12" s="378">
        <f t="shared" ca="1" si="12"/>
        <v>0</v>
      </c>
      <c r="AD12" s="988"/>
      <c r="AE12" s="988">
        <f t="shared" ca="1" si="13"/>
        <v>0</v>
      </c>
      <c r="AF12" s="373"/>
      <c r="AG12" s="373"/>
      <c r="AH12" s="373"/>
    </row>
    <row r="13" spans="1:34" s="160" customFormat="1" ht="20" x14ac:dyDescent="0.4">
      <c r="A13" s="422">
        <v>5</v>
      </c>
      <c r="B13" s="373" t="str">
        <f t="shared" ca="1" si="7"/>
        <v>ASVÖ PV Taufkirchen 1</v>
      </c>
      <c r="C13" s="373"/>
      <c r="D13" s="373"/>
      <c r="E13" s="422">
        <f t="shared" ca="1" si="0"/>
        <v>0</v>
      </c>
      <c r="F13" s="422">
        <f t="shared" ca="1" si="1"/>
        <v>0</v>
      </c>
      <c r="G13" s="422">
        <f t="shared" ca="1" si="2"/>
        <v>0</v>
      </c>
      <c r="H13" s="373"/>
      <c r="I13" s="987">
        <f t="shared" ca="1" si="3"/>
        <v>0</v>
      </c>
      <c r="J13" s="373"/>
      <c r="K13" s="490">
        <f t="shared" ca="1" si="4"/>
        <v>0</v>
      </c>
      <c r="L13" s="373"/>
      <c r="M13" s="378">
        <f t="shared" ca="1" si="5"/>
        <v>12</v>
      </c>
      <c r="N13" s="373"/>
      <c r="O13" s="373">
        <f t="shared" ca="1" si="8"/>
        <v>12</v>
      </c>
      <c r="P13" s="373" t="str">
        <f t="shared" ca="1" si="6"/>
        <v>ASVÖ PV Taufkirchen 1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9"/>
        <v>0</v>
      </c>
      <c r="Z13" s="988">
        <f t="shared" ca="1" si="10"/>
        <v>0</v>
      </c>
      <c r="AA13" s="988">
        <f t="shared" ca="1" si="11"/>
        <v>0</v>
      </c>
      <c r="AB13" s="988"/>
      <c r="AC13" s="378">
        <f t="shared" ca="1" si="12"/>
        <v>0</v>
      </c>
      <c r="AD13" s="988"/>
      <c r="AE13" s="988">
        <f t="shared" ca="1" si="13"/>
        <v>0</v>
      </c>
      <c r="AF13" s="373"/>
      <c r="AG13" s="373"/>
      <c r="AH13" s="373"/>
    </row>
    <row r="14" spans="1:34" s="160" customFormat="1" ht="20" x14ac:dyDescent="0.4">
      <c r="A14" s="422">
        <v>6</v>
      </c>
      <c r="B14" s="373" t="str">
        <f t="shared" ca="1" si="7"/>
        <v>Union PWV Diersbach 2</v>
      </c>
      <c r="C14" s="373"/>
      <c r="D14" s="373"/>
      <c r="E14" s="422">
        <f t="shared" ca="1" si="0"/>
        <v>0</v>
      </c>
      <c r="F14" s="422">
        <f t="shared" ca="1" si="1"/>
        <v>0</v>
      </c>
      <c r="G14" s="422">
        <f t="shared" ca="1" si="2"/>
        <v>0</v>
      </c>
      <c r="H14" s="373"/>
      <c r="I14" s="987">
        <f t="shared" ca="1" si="3"/>
        <v>0</v>
      </c>
      <c r="J14" s="373"/>
      <c r="K14" s="490">
        <f t="shared" ca="1" si="4"/>
        <v>0</v>
      </c>
      <c r="L14" s="373"/>
      <c r="M14" s="378">
        <f t="shared" ca="1" si="5"/>
        <v>11</v>
      </c>
      <c r="N14" s="373"/>
      <c r="O14" s="373">
        <f t="shared" ca="1" si="8"/>
        <v>11</v>
      </c>
      <c r="P14" s="373" t="str">
        <f t="shared" ca="1" si="6"/>
        <v>Union PWV Diersbach 2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9"/>
        <v>0</v>
      </c>
      <c r="Z14" s="988">
        <f t="shared" ca="1" si="10"/>
        <v>0</v>
      </c>
      <c r="AA14" s="988">
        <f t="shared" ca="1" si="11"/>
        <v>0</v>
      </c>
      <c r="AB14" s="988"/>
      <c r="AC14" s="378">
        <f t="shared" ca="1" si="12"/>
        <v>0</v>
      </c>
      <c r="AD14" s="988"/>
      <c r="AE14" s="988">
        <f t="shared" ca="1" si="13"/>
        <v>0</v>
      </c>
      <c r="AF14" s="373"/>
      <c r="AG14" s="373"/>
      <c r="AH14" s="373"/>
    </row>
    <row r="15" spans="1:34" s="160" customFormat="1" ht="20" x14ac:dyDescent="0.4">
      <c r="A15" s="422">
        <v>7</v>
      </c>
      <c r="B15" s="373" t="str">
        <f t="shared" ca="1" si="7"/>
        <v>PV Hub</v>
      </c>
      <c r="C15" s="373"/>
      <c r="D15" s="373"/>
      <c r="E15" s="422">
        <f t="shared" ca="1" si="0"/>
        <v>0</v>
      </c>
      <c r="F15" s="422">
        <f t="shared" ca="1" si="1"/>
        <v>0</v>
      </c>
      <c r="G15" s="422">
        <f t="shared" ca="1" si="2"/>
        <v>0</v>
      </c>
      <c r="H15" s="373"/>
      <c r="I15" s="987">
        <f t="shared" ca="1" si="3"/>
        <v>0</v>
      </c>
      <c r="J15" s="373"/>
      <c r="K15" s="490">
        <f t="shared" ca="1" si="4"/>
        <v>0</v>
      </c>
      <c r="L15" s="373"/>
      <c r="M15" s="378">
        <f t="shared" ca="1" si="5"/>
        <v>10</v>
      </c>
      <c r="N15" s="373"/>
      <c r="O15" s="373">
        <f t="shared" ca="1" si="8"/>
        <v>10</v>
      </c>
      <c r="P15" s="373" t="str">
        <f t="shared" ca="1" si="6"/>
        <v>PV Hub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9"/>
        <v>0</v>
      </c>
      <c r="Z15" s="988">
        <f t="shared" ca="1" si="10"/>
        <v>0</v>
      </c>
      <c r="AA15" s="988">
        <f t="shared" ca="1" si="11"/>
        <v>0</v>
      </c>
      <c r="AB15" s="988"/>
      <c r="AC15" s="378">
        <f t="shared" ca="1" si="12"/>
        <v>0</v>
      </c>
      <c r="AD15" s="988"/>
      <c r="AE15" s="988">
        <f t="shared" ca="1" si="13"/>
        <v>0</v>
      </c>
      <c r="AF15" s="373"/>
      <c r="AG15" s="373"/>
      <c r="AH15" s="373"/>
    </row>
    <row r="16" spans="1:34" s="160" customFormat="1" ht="20" x14ac:dyDescent="0.4">
      <c r="A16" s="422">
        <v>8</v>
      </c>
      <c r="B16" s="373" t="str">
        <f t="shared" ca="1" si="7"/>
        <v>Union PWV Ort/Osternach</v>
      </c>
      <c r="C16" s="373"/>
      <c r="D16" s="373"/>
      <c r="E16" s="422">
        <f t="shared" ca="1" si="0"/>
        <v>0</v>
      </c>
      <c r="F16" s="422">
        <f t="shared" ca="1" si="1"/>
        <v>0</v>
      </c>
      <c r="G16" s="422">
        <f t="shared" ca="1" si="2"/>
        <v>0</v>
      </c>
      <c r="H16" s="373"/>
      <c r="I16" s="987">
        <f t="shared" ca="1" si="3"/>
        <v>0</v>
      </c>
      <c r="J16" s="373"/>
      <c r="K16" s="490">
        <f t="shared" ca="1" si="4"/>
        <v>0</v>
      </c>
      <c r="L16" s="373"/>
      <c r="M16" s="378">
        <f t="shared" ca="1" si="5"/>
        <v>9</v>
      </c>
      <c r="N16" s="373"/>
      <c r="O16" s="373">
        <f t="shared" ca="1" si="8"/>
        <v>9</v>
      </c>
      <c r="P16" s="373" t="str">
        <f t="shared" ca="1" si="6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  <c r="AF16" s="373"/>
      <c r="AG16" s="373"/>
      <c r="AH16" s="373"/>
    </row>
    <row r="17" spans="1:34" s="160" customFormat="1" ht="20" x14ac:dyDescent="0.4">
      <c r="A17" s="422">
        <v>9</v>
      </c>
      <c r="B17" s="373" t="str">
        <f t="shared" ca="1" si="7"/>
        <v xml:space="preserve"> </v>
      </c>
      <c r="C17" s="373"/>
      <c r="D17" s="373"/>
      <c r="E17" s="422">
        <f t="shared" ca="1" si="0"/>
        <v>0</v>
      </c>
      <c r="F17" s="422">
        <f t="shared" ca="1" si="1"/>
        <v>0</v>
      </c>
      <c r="G17" s="422">
        <f t="shared" ca="1" si="2"/>
        <v>0</v>
      </c>
      <c r="H17" s="373"/>
      <c r="I17" s="987">
        <f t="shared" ca="1" si="3"/>
        <v>0</v>
      </c>
      <c r="J17" s="373"/>
      <c r="K17" s="490">
        <f t="shared" ca="1" si="4"/>
        <v>0</v>
      </c>
      <c r="L17" s="373"/>
      <c r="M17" s="378">
        <f t="shared" ca="1" si="5"/>
        <v>8</v>
      </c>
      <c r="N17" s="373"/>
      <c r="O17" s="373">
        <f t="shared" ca="1" si="8"/>
        <v>8</v>
      </c>
      <c r="P17" s="373" t="str">
        <f t="shared" ca="1" si="6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  <c r="AF17" s="373"/>
      <c r="AG17" s="373"/>
      <c r="AH17" s="373"/>
    </row>
    <row r="18" spans="1:34" s="160" customFormat="1" ht="20" x14ac:dyDescent="0.4">
      <c r="A18" s="422">
        <v>10</v>
      </c>
      <c r="B18" s="373" t="str">
        <f t="shared" ca="1" si="7"/>
        <v/>
      </c>
      <c r="C18" s="373"/>
      <c r="D18" s="373"/>
      <c r="E18" s="422">
        <f t="shared" ca="1" si="0"/>
        <v>0</v>
      </c>
      <c r="F18" s="422">
        <f t="shared" ca="1" si="1"/>
        <v>0</v>
      </c>
      <c r="G18" s="422">
        <f t="shared" ca="1" si="2"/>
        <v>0</v>
      </c>
      <c r="H18" s="373"/>
      <c r="I18" s="987">
        <f t="shared" ca="1" si="3"/>
        <v>0</v>
      </c>
      <c r="J18" s="373"/>
      <c r="K18" s="490">
        <f t="shared" ca="1" si="4"/>
        <v>0</v>
      </c>
      <c r="L18" s="373"/>
      <c r="M18" s="378">
        <f t="shared" ca="1" si="5"/>
        <v>7</v>
      </c>
      <c r="N18" s="373"/>
      <c r="O18" s="373">
        <f t="shared" ca="1" si="8"/>
        <v>7</v>
      </c>
      <c r="P18" s="373" t="str">
        <f t="shared" ca="1" si="6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  <c r="AF18" s="373"/>
      <c r="AG18" s="373"/>
      <c r="AH18" s="373"/>
    </row>
    <row r="19" spans="1:34" s="160" customFormat="1" ht="20" x14ac:dyDescent="0.4">
      <c r="A19" s="422">
        <v>11</v>
      </c>
      <c r="B19" s="373" t="str">
        <f t="shared" ca="1" si="7"/>
        <v/>
      </c>
      <c r="C19" s="373"/>
      <c r="D19" s="373"/>
      <c r="E19" s="422">
        <f t="shared" ca="1" si="0"/>
        <v>0</v>
      </c>
      <c r="F19" s="422">
        <f t="shared" ca="1" si="1"/>
        <v>0</v>
      </c>
      <c r="G19" s="422">
        <f t="shared" ca="1" si="2"/>
        <v>0</v>
      </c>
      <c r="H19" s="373"/>
      <c r="I19" s="987">
        <f t="shared" ca="1" si="3"/>
        <v>0</v>
      </c>
      <c r="J19" s="373"/>
      <c r="K19" s="490">
        <f t="shared" ca="1" si="4"/>
        <v>0</v>
      </c>
      <c r="L19" s="373"/>
      <c r="M19" s="378">
        <f t="shared" ca="1" si="5"/>
        <v>6</v>
      </c>
      <c r="N19" s="373"/>
      <c r="O19" s="373">
        <f t="shared" ca="1" si="8"/>
        <v>6</v>
      </c>
      <c r="P19" s="373" t="str">
        <f t="shared" ca="1" si="6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0</v>
      </c>
      <c r="AB19" s="988"/>
      <c r="AC19" s="378">
        <f t="shared" ca="1" si="12"/>
        <v>0</v>
      </c>
      <c r="AD19" s="988"/>
      <c r="AE19" s="988">
        <f t="shared" ca="1" si="13"/>
        <v>0</v>
      </c>
      <c r="AF19" s="373"/>
      <c r="AG19" s="373"/>
      <c r="AH19" s="373"/>
    </row>
    <row r="20" spans="1:34" s="160" customFormat="1" ht="20" x14ac:dyDescent="0.4">
      <c r="A20" s="422">
        <v>12</v>
      </c>
      <c r="B20" s="373" t="str">
        <f t="shared" ca="1" si="7"/>
        <v/>
      </c>
      <c r="C20" s="373"/>
      <c r="D20" s="373"/>
      <c r="E20" s="422">
        <f t="shared" ca="1" si="0"/>
        <v>0</v>
      </c>
      <c r="F20" s="422">
        <f t="shared" ca="1" si="1"/>
        <v>0</v>
      </c>
      <c r="G20" s="422">
        <f t="shared" ca="1" si="2"/>
        <v>0</v>
      </c>
      <c r="H20" s="373"/>
      <c r="I20" s="987">
        <f t="shared" ca="1" si="3"/>
        <v>0</v>
      </c>
      <c r="J20" s="373"/>
      <c r="K20" s="490">
        <f t="shared" ca="1" si="4"/>
        <v>0</v>
      </c>
      <c r="L20" s="373"/>
      <c r="M20" s="378">
        <f t="shared" ca="1" si="5"/>
        <v>5</v>
      </c>
      <c r="N20" s="373"/>
      <c r="O20" s="373">
        <f t="shared" ca="1" si="8"/>
        <v>5</v>
      </c>
      <c r="P20" s="373" t="str">
        <f t="shared" ca="1" si="6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  <c r="AF20" s="373"/>
      <c r="AG20" s="373"/>
      <c r="AH20" s="373"/>
    </row>
    <row r="21" spans="1:34" s="160" customFormat="1" ht="20" hidden="1" x14ac:dyDescent="0.4">
      <c r="A21" s="422">
        <v>13</v>
      </c>
      <c r="B21" s="373" t="str">
        <f t="shared" ca="1" si="7"/>
        <v/>
      </c>
      <c r="C21" s="373"/>
      <c r="D21" s="373"/>
      <c r="E21" s="373">
        <f t="shared" ca="1" si="0"/>
        <v>0</v>
      </c>
      <c r="F21" s="373">
        <f t="shared" ca="1" si="1"/>
        <v>0</v>
      </c>
      <c r="G21" s="373">
        <f t="shared" ca="1" si="2"/>
        <v>0</v>
      </c>
      <c r="H21" s="373"/>
      <c r="I21" s="987">
        <f t="shared" ca="1" si="3"/>
        <v>0</v>
      </c>
      <c r="J21" s="373"/>
      <c r="K21" s="490">
        <f t="shared" ca="1" si="4"/>
        <v>0</v>
      </c>
      <c r="L21" s="373"/>
      <c r="M21" s="378">
        <f t="shared" ca="1" si="5"/>
        <v>4</v>
      </c>
      <c r="N21" s="373"/>
      <c r="O21" s="373">
        <f t="shared" ca="1" si="8"/>
        <v>4</v>
      </c>
      <c r="P21" s="373" t="str">
        <f t="shared" ca="1" si="6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9"/>
        <v>0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0</v>
      </c>
      <c r="AD21" s="988"/>
      <c r="AE21" s="988">
        <f t="shared" ca="1" si="13"/>
        <v>0</v>
      </c>
      <c r="AF21" s="373"/>
      <c r="AG21" s="373"/>
      <c r="AH21" s="373"/>
    </row>
    <row r="22" spans="1:34" s="160" customFormat="1" ht="20" hidden="1" x14ac:dyDescent="0.4">
      <c r="A22" s="422">
        <v>14</v>
      </c>
      <c r="B22" s="373" t="str">
        <f t="shared" ca="1" si="7"/>
        <v/>
      </c>
      <c r="C22" s="373"/>
      <c r="D22" s="373"/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H22" s="373"/>
      <c r="I22" s="987">
        <f t="shared" ca="1" si="3"/>
        <v>0</v>
      </c>
      <c r="J22" s="373"/>
      <c r="K22" s="490">
        <f t="shared" ca="1" si="4"/>
        <v>0</v>
      </c>
      <c r="L22" s="373"/>
      <c r="M22" s="378">
        <f t="shared" ca="1" si="5"/>
        <v>3</v>
      </c>
      <c r="N22" s="373"/>
      <c r="O22" s="373">
        <f t="shared" ca="1" si="8"/>
        <v>3</v>
      </c>
      <c r="P22" s="373" t="str">
        <f t="shared" ca="1" si="6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  <c r="AF22" s="373"/>
      <c r="AG22" s="373"/>
      <c r="AH22" s="373"/>
    </row>
    <row r="23" spans="1:34" s="160" customFormat="1" ht="20" hidden="1" x14ac:dyDescent="0.4">
      <c r="A23" s="422">
        <v>15</v>
      </c>
      <c r="B23" s="373" t="str">
        <f t="shared" ca="1" si="7"/>
        <v/>
      </c>
      <c r="C23" s="373"/>
      <c r="D23" s="373"/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H23" s="373"/>
      <c r="I23" s="987">
        <f t="shared" ca="1" si="3"/>
        <v>0</v>
      </c>
      <c r="J23" s="373"/>
      <c r="K23" s="490">
        <f t="shared" ca="1" si="4"/>
        <v>0</v>
      </c>
      <c r="L23" s="373"/>
      <c r="M23" s="378">
        <f t="shared" ca="1" si="5"/>
        <v>2</v>
      </c>
      <c r="N23" s="373"/>
      <c r="O23" s="373">
        <f t="shared" ca="1" si="8"/>
        <v>2</v>
      </c>
      <c r="P23" s="373" t="str">
        <f t="shared" ca="1" si="6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  <c r="AF23" s="373"/>
      <c r="AG23" s="373"/>
      <c r="AH23" s="373"/>
    </row>
    <row r="24" spans="1:34" s="160" customFormat="1" ht="20" hidden="1" x14ac:dyDescent="0.4">
      <c r="A24" s="422">
        <v>16</v>
      </c>
      <c r="B24" s="373" t="str">
        <f t="shared" ca="1" si="7"/>
        <v/>
      </c>
      <c r="C24" s="373"/>
      <c r="D24" s="373"/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H24" s="373"/>
      <c r="I24" s="987">
        <f t="shared" ca="1" si="3"/>
        <v>0</v>
      </c>
      <c r="J24" s="373"/>
      <c r="K24" s="490">
        <f t="shared" ca="1" si="4"/>
        <v>0</v>
      </c>
      <c r="L24" s="373"/>
      <c r="M24" s="378">
        <f t="shared" ca="1" si="5"/>
        <v>1</v>
      </c>
      <c r="N24" s="373"/>
      <c r="O24" s="373">
        <f t="shared" ca="1" si="8"/>
        <v>1</v>
      </c>
      <c r="P24" s="373" t="str">
        <f t="shared" ca="1" si="6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  <c r="AF24" s="373"/>
      <c r="AG24" s="373"/>
      <c r="AH24" s="373"/>
    </row>
    <row r="25" spans="1:34" ht="20" x14ac:dyDescent="0.4">
      <c r="A25" s="137"/>
      <c r="B25" s="248"/>
      <c r="C25" s="248"/>
      <c r="D25" s="249"/>
      <c r="E25" s="249"/>
      <c r="F25" s="249"/>
      <c r="I25" s="136"/>
      <c r="K25" s="250"/>
      <c r="V25" s="137"/>
      <c r="W25" s="248"/>
      <c r="X25" s="248"/>
    </row>
    <row r="26" spans="1:34" s="446" customFormat="1" ht="25" x14ac:dyDescent="0.5">
      <c r="A26" s="437"/>
      <c r="B26" s="435" t="s">
        <v>32</v>
      </c>
      <c r="C26" s="436"/>
      <c r="D26" s="436"/>
      <c r="E26" s="436"/>
      <c r="F26" s="443">
        <v>1</v>
      </c>
      <c r="G26" s="449"/>
      <c r="H26" s="436" t="s">
        <v>33</v>
      </c>
      <c r="I26" s="436"/>
      <c r="J26" s="436"/>
      <c r="K26" s="436"/>
      <c r="L26" s="436"/>
      <c r="N26" s="46"/>
    </row>
    <row r="27" spans="1:34" s="245" customFormat="1" ht="18.75" hidden="1" customHeight="1" x14ac:dyDescent="0.2">
      <c r="K27" s="246"/>
    </row>
    <row r="28" spans="1:34" ht="20" x14ac:dyDescent="0.4"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H28" s="28"/>
      <c r="I28" s="945" t="s">
        <v>60</v>
      </c>
      <c r="J28" s="28"/>
      <c r="K28" s="235" t="s">
        <v>61</v>
      </c>
      <c r="L28" s="48"/>
      <c r="N28" s="160"/>
    </row>
    <row r="29" spans="1:34" ht="20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U29" s="137"/>
      <c r="V29" s="248"/>
      <c r="W29" s="248"/>
    </row>
    <row r="30" spans="1:34" ht="20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U30" s="137"/>
      <c r="V30" s="248"/>
      <c r="W30" s="248"/>
    </row>
    <row r="31" spans="1:34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U31" s="137"/>
      <c r="V31" s="248"/>
      <c r="W31" s="248"/>
    </row>
    <row r="32" spans="1:34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U32" s="137"/>
      <c r="V32" s="248"/>
      <c r="W32" s="248"/>
    </row>
    <row r="33" spans="1:23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U33" s="137"/>
      <c r="V33" s="248"/>
      <c r="W33" s="248"/>
    </row>
    <row r="34" spans="1:23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U34" s="137"/>
      <c r="V34" s="248"/>
      <c r="W34" s="248"/>
    </row>
    <row r="35" spans="1:23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U35" s="137"/>
      <c r="V35" s="248"/>
      <c r="W35" s="248"/>
    </row>
    <row r="36" spans="1:23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U36" s="137"/>
      <c r="V36" s="248"/>
      <c r="W36" s="248"/>
    </row>
    <row r="37" spans="1:23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U37" s="137"/>
      <c r="V37" s="248"/>
      <c r="W37" s="248"/>
    </row>
    <row r="38" spans="1:23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U38" s="137"/>
      <c r="V38" s="248"/>
      <c r="W38" s="248"/>
    </row>
    <row r="39" spans="1:23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U39" s="137"/>
      <c r="V39" s="248"/>
      <c r="W39" s="248"/>
    </row>
    <row r="40" spans="1:23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U40" s="137"/>
      <c r="V40" s="248"/>
      <c r="W40" s="248"/>
    </row>
    <row r="41" spans="1:23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248"/>
      <c r="U41" s="137"/>
      <c r="V41" s="248"/>
      <c r="W41" s="248"/>
    </row>
    <row r="42" spans="1:23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248"/>
      <c r="N42" s="818"/>
      <c r="U42" s="137"/>
      <c r="V42" s="248"/>
      <c r="W42" s="248"/>
    </row>
    <row r="43" spans="1:23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248"/>
      <c r="N43" s="818"/>
      <c r="U43" s="137"/>
      <c r="V43" s="248"/>
      <c r="W43" s="248"/>
    </row>
    <row r="44" spans="1:23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248"/>
      <c r="N44" s="818"/>
      <c r="U44" s="137"/>
      <c r="V44" s="248"/>
      <c r="W44" s="248"/>
    </row>
    <row r="45" spans="1:23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248"/>
      <c r="N45" s="818"/>
      <c r="U45" s="137"/>
      <c r="V45" s="248"/>
      <c r="W45" s="248"/>
    </row>
    <row r="46" spans="1:23" ht="20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248"/>
      <c r="N46" s="818"/>
      <c r="U46" s="137"/>
      <c r="V46" s="248"/>
      <c r="W46" s="248"/>
    </row>
    <row r="47" spans="1:23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23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23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23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23" ht="12" customHeight="1" x14ac:dyDescent="0.4">
      <c r="A51" s="137"/>
      <c r="B51" s="160"/>
      <c r="C51" s="248"/>
      <c r="D51" s="249"/>
      <c r="E51" s="249"/>
      <c r="F51" s="249"/>
      <c r="G51" s="401"/>
      <c r="H51" s="247"/>
      <c r="I51" s="523"/>
      <c r="J51" s="247"/>
      <c r="K51" s="248"/>
      <c r="L51" s="248"/>
      <c r="N51" s="818"/>
      <c r="U51" s="137"/>
      <c r="V51" s="248"/>
      <c r="W51" s="248"/>
    </row>
    <row r="52" spans="1:23" s="135" customFormat="1" ht="22" x14ac:dyDescent="0.6">
      <c r="D52" s="48"/>
      <c r="E52" s="235" t="s">
        <v>59</v>
      </c>
      <c r="F52" s="48"/>
      <c r="H52" s="503" t="str">
        <f>CONCATENATE(mannschaften!I2)</f>
        <v>LPR. Karl Schusterbauer</v>
      </c>
      <c r="I52" s="251"/>
      <c r="J52" s="28"/>
      <c r="L52" s="28"/>
      <c r="N52" s="251"/>
    </row>
    <row r="53" spans="1:23" ht="22" x14ac:dyDescent="0.6">
      <c r="D53" s="48"/>
      <c r="E53" s="48"/>
      <c r="F53" s="48"/>
      <c r="G53" s="48"/>
      <c r="H53" s="237"/>
      <c r="J53" s="237"/>
      <c r="K53" s="503"/>
      <c r="L53" s="28"/>
      <c r="N53" s="243"/>
    </row>
    <row r="54" spans="1:23" ht="22" x14ac:dyDescent="0.6">
      <c r="D54" s="48"/>
      <c r="E54" s="48"/>
      <c r="F54" s="48"/>
      <c r="G54" s="48"/>
      <c r="H54" s="237"/>
      <c r="I54" s="251"/>
      <c r="J54" s="237"/>
      <c r="K54" s="503"/>
      <c r="L54" s="28"/>
      <c r="N54" s="251"/>
    </row>
  </sheetData>
  <sheetProtection selectLockedCells="1" selectUnlockedCells="1"/>
  <mergeCells count="2">
    <mergeCell ref="I1:K1"/>
    <mergeCell ref="B3:K3"/>
  </mergeCells>
  <pageMargins left="0.82677165354330717" right="0.59055118110236227" top="1.1023622047244095" bottom="0.55118110236220474" header="0.51181102362204722" footer="0.51181102362204722"/>
  <pageSetup paperSize="9" scale="75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V57"/>
  <sheetViews>
    <sheetView topLeftCell="A4" zoomScale="55" zoomScaleNormal="55" workbookViewId="0">
      <selection activeCell="G8" sqref="G8"/>
    </sheetView>
  </sheetViews>
  <sheetFormatPr baseColWidth="10" defaultColWidth="10.7265625" defaultRowHeight="12.75" customHeight="1" x14ac:dyDescent="0.25"/>
  <cols>
    <col min="1" max="1" width="23.1796875" style="28" customWidth="1"/>
    <col min="2" max="2" width="49.26953125" style="28" customWidth="1"/>
    <col min="3" max="3" width="25.1796875" style="28" customWidth="1"/>
    <col min="4" max="4" width="20" style="28" customWidth="1"/>
    <col min="5" max="5" width="61.453125" style="28" customWidth="1"/>
    <col min="6" max="6" width="14.54296875" style="28" customWidth="1"/>
    <col min="7" max="7" width="51.7265625" style="28" customWidth="1"/>
    <col min="8" max="8" width="51.81640625" style="28" customWidth="1"/>
    <col min="9" max="9" width="53.26953125" style="28" customWidth="1"/>
    <col min="10" max="12" width="32.453125" style="28" customWidth="1"/>
    <col min="13" max="16384" width="10.7265625" style="28"/>
  </cols>
  <sheetData>
    <row r="1" spans="1:10" ht="36.75" customHeight="1" x14ac:dyDescent="0.65">
      <c r="A1" s="998"/>
      <c r="B1" s="999" t="s">
        <v>14</v>
      </c>
      <c r="C1" s="354" t="str">
        <f>CONCATENATE('[17]MA-Turniere'!$F$2)</f>
        <v>Meisterschaftsturnier der OÖ.Unterliga Nord</v>
      </c>
      <c r="D1" s="353"/>
      <c r="E1" s="353"/>
      <c r="F1" s="352"/>
      <c r="G1" s="1001" t="s">
        <v>15</v>
      </c>
      <c r="H1" s="1002">
        <f ca="1">TODAY()</f>
        <v>46265</v>
      </c>
      <c r="I1" s="1000"/>
    </row>
    <row r="2" spans="1:10" ht="36.75" customHeight="1" x14ac:dyDescent="0.65">
      <c r="A2" s="998"/>
      <c r="B2" s="1000" t="s">
        <v>82</v>
      </c>
      <c r="C2" s="354"/>
      <c r="D2" s="354"/>
      <c r="E2" s="354" t="s">
        <v>82</v>
      </c>
      <c r="F2" s="352"/>
      <c r="G2" s="1001"/>
      <c r="H2" s="1003" t="s">
        <v>62</v>
      </c>
      <c r="I2" s="447" t="str">
        <f>CONCATENATE('[17]MA-Turniere'!$G$3)</f>
        <v>LPR. Karl Schusterbauer</v>
      </c>
    </row>
    <row r="3" spans="1:10" ht="36.75" customHeight="1" x14ac:dyDescent="0.65">
      <c r="A3" s="998"/>
      <c r="B3" s="1000"/>
      <c r="C3" s="354"/>
      <c r="D3" s="354"/>
      <c r="E3" s="354"/>
      <c r="F3" s="352"/>
      <c r="G3" s="1001"/>
      <c r="H3" s="1004"/>
      <c r="I3" s="447" t="str">
        <f>CONCATENATE('[17]MA-Turniere'!$G$4)</f>
        <v>xx</v>
      </c>
    </row>
    <row r="4" spans="1:10" ht="36.75" customHeight="1" x14ac:dyDescent="0.55000000000000004">
      <c r="A4" s="1085"/>
      <c r="B4" s="29"/>
      <c r="C4" s="1086" t="s">
        <v>35</v>
      </c>
      <c r="E4" s="1058" t="s">
        <v>16</v>
      </c>
      <c r="G4" s="1001"/>
      <c r="H4" s="1004"/>
      <c r="I4" s="447" t="str">
        <f>CONCATENATE('[17]MA-Turniere'!$G$5)</f>
        <v>xxx</v>
      </c>
    </row>
    <row r="5" spans="1:10" s="31" customFormat="1" ht="55.5" customHeight="1" thickBot="1" x14ac:dyDescent="0.55000000000000004">
      <c r="A5" s="1085"/>
      <c r="B5" s="513" t="s">
        <v>51</v>
      </c>
      <c r="C5" s="1086"/>
      <c r="D5" s="259" t="s">
        <v>36</v>
      </c>
      <c r="E5" s="1059" t="s">
        <v>17</v>
      </c>
      <c r="F5" s="257"/>
      <c r="G5" s="257"/>
      <c r="H5" s="257" t="s">
        <v>44</v>
      </c>
      <c r="I5" s="257" t="s">
        <v>18</v>
      </c>
    </row>
    <row r="6" spans="1:10" ht="29.25" customHeight="1" x14ac:dyDescent="0.8">
      <c r="A6" s="355">
        <v>1</v>
      </c>
      <c r="B6" s="1029" t="s">
        <v>83</v>
      </c>
      <c r="C6" s="514">
        <v>1</v>
      </c>
      <c r="D6" s="43">
        <v>1</v>
      </c>
      <c r="E6" s="995" t="s">
        <v>83</v>
      </c>
      <c r="F6" s="43">
        <v>1</v>
      </c>
      <c r="G6" s="1029"/>
      <c r="H6" s="350"/>
      <c r="I6" s="995"/>
    </row>
    <row r="7" spans="1:10" s="31" customFormat="1" ht="29.25" customHeight="1" x14ac:dyDescent="0.8">
      <c r="A7" s="355">
        <v>2</v>
      </c>
      <c r="B7" s="1029" t="s">
        <v>100</v>
      </c>
      <c r="C7" s="515">
        <v>2</v>
      </c>
      <c r="D7" s="43">
        <v>2</v>
      </c>
      <c r="E7" s="995" t="s">
        <v>100</v>
      </c>
      <c r="F7" s="43">
        <v>2</v>
      </c>
      <c r="G7" s="1029"/>
      <c r="H7" s="350"/>
      <c r="I7" s="995"/>
      <c r="J7" s="32"/>
    </row>
    <row r="8" spans="1:10" s="31" customFormat="1" ht="29.25" customHeight="1" x14ac:dyDescent="0.8">
      <c r="A8" s="355">
        <v>3</v>
      </c>
      <c r="B8" s="1029" t="s">
        <v>73</v>
      </c>
      <c r="C8" s="515">
        <v>3</v>
      </c>
      <c r="D8" s="43">
        <v>3</v>
      </c>
      <c r="E8" s="995" t="s">
        <v>73</v>
      </c>
      <c r="F8" s="43">
        <v>3</v>
      </c>
      <c r="G8" s="1029"/>
      <c r="H8" s="350"/>
      <c r="I8" s="995"/>
    </row>
    <row r="9" spans="1:10" s="31" customFormat="1" ht="29.25" customHeight="1" x14ac:dyDescent="0.8">
      <c r="A9" s="355">
        <v>4</v>
      </c>
      <c r="B9" s="1029" t="s">
        <v>101</v>
      </c>
      <c r="C9" s="515">
        <v>4</v>
      </c>
      <c r="D9" s="43">
        <v>4</v>
      </c>
      <c r="E9" s="995" t="s">
        <v>101</v>
      </c>
      <c r="F9" s="43">
        <v>4</v>
      </c>
      <c r="G9" s="1029"/>
      <c r="H9" s="350"/>
      <c r="I9" s="1027"/>
      <c r="J9" s="32"/>
    </row>
    <row r="10" spans="1:10" s="31" customFormat="1" ht="29.25" customHeight="1" x14ac:dyDescent="0.8">
      <c r="A10" s="355">
        <v>5</v>
      </c>
      <c r="B10" s="1029" t="s">
        <v>94</v>
      </c>
      <c r="C10" s="515">
        <v>5</v>
      </c>
      <c r="D10" s="43">
        <v>5</v>
      </c>
      <c r="E10" s="995" t="s">
        <v>94</v>
      </c>
      <c r="F10" s="43">
        <v>5</v>
      </c>
      <c r="G10" s="1029"/>
      <c r="H10" s="350"/>
      <c r="I10" s="995"/>
      <c r="J10" s="32"/>
    </row>
    <row r="11" spans="1:10" s="31" customFormat="1" ht="29.25" customHeight="1" x14ac:dyDescent="0.8">
      <c r="A11" s="355">
        <v>6</v>
      </c>
      <c r="B11" s="1029" t="s">
        <v>77</v>
      </c>
      <c r="C11" s="515">
        <v>6</v>
      </c>
      <c r="D11" s="43">
        <v>6</v>
      </c>
      <c r="E11" s="995" t="s">
        <v>77</v>
      </c>
      <c r="F11" s="43">
        <v>6</v>
      </c>
      <c r="G11" s="1029"/>
      <c r="H11" s="350"/>
      <c r="I11" s="995"/>
      <c r="J11" s="32"/>
    </row>
    <row r="12" spans="1:10" s="31" customFormat="1" ht="29.25" customHeight="1" x14ac:dyDescent="0.8">
      <c r="A12" s="355">
        <v>7</v>
      </c>
      <c r="B12" s="1029" t="s">
        <v>103</v>
      </c>
      <c r="C12" s="515">
        <v>7</v>
      </c>
      <c r="D12" s="43">
        <v>7</v>
      </c>
      <c r="E12" s="995" t="s">
        <v>103</v>
      </c>
      <c r="F12" s="43">
        <v>7</v>
      </c>
      <c r="H12" s="350"/>
      <c r="I12" s="995"/>
    </row>
    <row r="13" spans="1:10" s="31" customFormat="1" ht="29.25" customHeight="1" x14ac:dyDescent="0.8">
      <c r="A13" s="355">
        <v>8</v>
      </c>
      <c r="B13" s="1029" t="s">
        <v>92</v>
      </c>
      <c r="C13" s="515">
        <v>8</v>
      </c>
      <c r="D13" s="43">
        <v>8</v>
      </c>
      <c r="E13" s="995" t="s">
        <v>92</v>
      </c>
      <c r="F13" s="43">
        <v>8</v>
      </c>
      <c r="G13" s="1029"/>
      <c r="H13" s="995"/>
      <c r="I13" s="995"/>
      <c r="J13" s="32"/>
    </row>
    <row r="14" spans="1:10" s="31" customFormat="1" ht="29.25" customHeight="1" x14ac:dyDescent="0.8">
      <c r="A14" s="355">
        <v>9</v>
      </c>
      <c r="C14" s="515">
        <v>9</v>
      </c>
      <c r="D14" s="43">
        <v>9</v>
      </c>
      <c r="E14" s="995" t="s">
        <v>82</v>
      </c>
      <c r="F14" s="43">
        <v>9</v>
      </c>
      <c r="G14" s="1072" t="s">
        <v>72</v>
      </c>
      <c r="H14" s="350"/>
      <c r="I14" s="995"/>
    </row>
    <row r="15" spans="1:10" s="31" customFormat="1" ht="29.25" customHeight="1" x14ac:dyDescent="0.8">
      <c r="A15" s="355">
        <v>10</v>
      </c>
      <c r="B15" s="1029" t="str">
        <f>CONCATENATE([17]gesamtw!$B14)</f>
        <v/>
      </c>
      <c r="C15" s="515">
        <v>10</v>
      </c>
      <c r="D15" s="43">
        <v>10</v>
      </c>
      <c r="E15" s="995"/>
      <c r="F15" s="43">
        <v>10</v>
      </c>
      <c r="G15" s="1029"/>
      <c r="H15" s="350"/>
      <c r="I15" s="995"/>
      <c r="J15" s="32"/>
    </row>
    <row r="16" spans="1:10" s="31" customFormat="1" ht="29.25" customHeight="1" x14ac:dyDescent="0.8">
      <c r="A16" s="355">
        <v>11</v>
      </c>
      <c r="B16" s="1029" t="str">
        <f>CONCATENATE([17]gesamtw!$B15)</f>
        <v/>
      </c>
      <c r="C16" s="515">
        <v>11</v>
      </c>
      <c r="D16" s="43">
        <v>11</v>
      </c>
      <c r="E16" s="350"/>
      <c r="F16" s="43">
        <v>11</v>
      </c>
      <c r="G16" s="1029"/>
      <c r="H16" s="350"/>
      <c r="I16" s="995"/>
    </row>
    <row r="17" spans="1:10" s="31" customFormat="1" ht="29.25" customHeight="1" x14ac:dyDescent="0.8">
      <c r="A17" s="355">
        <v>12</v>
      </c>
      <c r="B17" s="1029" t="str">
        <f>CONCATENATE([17]gesamtw!$B16)</f>
        <v/>
      </c>
      <c r="C17" s="515">
        <v>12</v>
      </c>
      <c r="D17" s="43">
        <v>12</v>
      </c>
      <c r="E17" s="995"/>
      <c r="F17" s="43">
        <v>12</v>
      </c>
      <c r="G17" s="1029"/>
      <c r="H17" s="350"/>
      <c r="I17" s="995"/>
      <c r="J17" s="32"/>
    </row>
    <row r="18" spans="1:10" ht="28" x14ac:dyDescent="0.8">
      <c r="A18" s="355">
        <v>13</v>
      </c>
      <c r="B18" s="1029" t="str">
        <f>CONCATENATE([17]gesamtw!$B17)</f>
        <v/>
      </c>
      <c r="C18" s="515"/>
      <c r="D18" s="43">
        <v>13</v>
      </c>
      <c r="E18" s="350"/>
      <c r="F18" s="43">
        <v>13</v>
      </c>
      <c r="G18" s="1029"/>
      <c r="H18" s="984"/>
      <c r="I18" s="995"/>
    </row>
    <row r="19" spans="1:10" s="31" customFormat="1" ht="28.5" thickBot="1" x14ac:dyDescent="0.85">
      <c r="A19" s="355">
        <v>14</v>
      </c>
      <c r="B19" s="1029" t="str">
        <f>CONCATENATE([17]gesamtw!$B18)</f>
        <v/>
      </c>
      <c r="C19" s="520"/>
      <c r="D19" s="43">
        <v>14</v>
      </c>
      <c r="E19" s="984"/>
      <c r="F19" s="43">
        <v>14</v>
      </c>
      <c r="G19" s="1029"/>
      <c r="H19" s="984"/>
      <c r="I19" s="995"/>
    </row>
    <row r="20" spans="1:10" ht="28.5" thickBot="1" x14ac:dyDescent="0.85">
      <c r="A20" s="355">
        <v>15</v>
      </c>
      <c r="B20" s="1029" t="str">
        <f>CONCATENATE([17]gesamtw!$B19)</f>
        <v/>
      </c>
      <c r="C20" s="520"/>
      <c r="D20" s="43">
        <v>15</v>
      </c>
      <c r="E20" s="350"/>
      <c r="F20" s="43">
        <v>15</v>
      </c>
      <c r="G20" s="1029"/>
      <c r="H20" s="350"/>
      <c r="I20" s="995"/>
    </row>
    <row r="21" spans="1:10" ht="31" thickBot="1" x14ac:dyDescent="0.9">
      <c r="A21" s="355">
        <v>16</v>
      </c>
      <c r="B21" s="1029" t="str">
        <f>CONCATENATE([17]gesamtw!$B20)</f>
        <v/>
      </c>
      <c r="C21" s="516"/>
      <c r="D21" s="43">
        <v>16</v>
      </c>
      <c r="E21" s="984"/>
      <c r="F21" s="43">
        <v>16</v>
      </c>
      <c r="G21" s="1029"/>
      <c r="H21" s="984"/>
      <c r="I21" s="995"/>
    </row>
    <row r="22" spans="1:10" ht="31" thickBot="1" x14ac:dyDescent="0.9">
      <c r="A22" s="355">
        <v>17</v>
      </c>
      <c r="B22" s="1029" t="str">
        <f>CONCATENATE([17]gesamtw!$B21)</f>
        <v/>
      </c>
      <c r="C22" s="516"/>
      <c r="D22" s="1070"/>
      <c r="E22" s="1071"/>
      <c r="F22" s="43">
        <v>17</v>
      </c>
      <c r="G22" s="1029"/>
      <c r="H22" s="984"/>
      <c r="I22" s="984"/>
    </row>
    <row r="23" spans="1:10" ht="31" thickBot="1" x14ac:dyDescent="0.9">
      <c r="A23" s="355">
        <v>18</v>
      </c>
      <c r="B23" s="1029" t="str">
        <f>CONCATENATE([17]gesamtw!$B22)</f>
        <v/>
      </c>
      <c r="C23" s="516"/>
      <c r="D23" s="43"/>
      <c r="E23" s="350"/>
      <c r="F23" s="43">
        <v>18</v>
      </c>
      <c r="G23" s="1029"/>
      <c r="H23" s="350"/>
      <c r="I23" s="984"/>
    </row>
    <row r="24" spans="1:10" ht="31" thickBot="1" x14ac:dyDescent="0.9">
      <c r="A24" s="355">
        <v>19</v>
      </c>
      <c r="B24" s="1029" t="str">
        <f>CONCATENATE([17]gesamtw!$B23)</f>
        <v/>
      </c>
      <c r="C24" s="516"/>
      <c r="D24" s="43"/>
      <c r="E24" s="350"/>
      <c r="F24" s="43"/>
      <c r="G24" s="1029"/>
      <c r="H24" s="350"/>
      <c r="I24" s="984"/>
    </row>
    <row r="25" spans="1:10" ht="31" thickBot="1" x14ac:dyDescent="0.9">
      <c r="A25" s="355">
        <v>20</v>
      </c>
      <c r="B25" s="1029" t="str">
        <f>CONCATENATE([17]gesamtw!$B24)</f>
        <v/>
      </c>
      <c r="C25" s="516"/>
      <c r="D25" s="43"/>
      <c r="E25" s="350"/>
      <c r="F25" s="43"/>
      <c r="G25" s="1029"/>
      <c r="H25" s="350"/>
      <c r="I25" s="984"/>
    </row>
    <row r="26" spans="1:10" ht="31" thickBot="1" x14ac:dyDescent="0.9">
      <c r="A26" s="355">
        <v>21</v>
      </c>
      <c r="B26" s="1029" t="str">
        <f>CONCATENATE([17]gesamtw!$B25)</f>
        <v/>
      </c>
      <c r="C26" s="516"/>
      <c r="D26" s="43"/>
      <c r="E26" s="350"/>
      <c r="F26" s="43"/>
      <c r="G26" s="1029"/>
      <c r="H26" s="350"/>
      <c r="I26" s="984"/>
    </row>
    <row r="27" spans="1:10" ht="31" thickBot="1" x14ac:dyDescent="0.9">
      <c r="A27" s="355">
        <v>22</v>
      </c>
      <c r="B27" s="1029" t="str">
        <f>CONCATENATE([17]gesamtw!$B26)</f>
        <v/>
      </c>
      <c r="C27" s="516"/>
      <c r="D27" s="43"/>
      <c r="E27" s="350"/>
      <c r="F27" s="43"/>
      <c r="G27" s="1029"/>
      <c r="H27" s="350"/>
      <c r="I27" s="984"/>
    </row>
    <row r="28" spans="1:10" ht="31.5" customHeight="1" thickBot="1" x14ac:dyDescent="0.9">
      <c r="A28" s="517"/>
      <c r="B28" s="518"/>
      <c r="C28" s="516"/>
      <c r="D28" s="43"/>
      <c r="E28" s="519"/>
      <c r="F28" s="44"/>
      <c r="G28" s="351"/>
      <c r="H28" s="984"/>
    </row>
    <row r="29" spans="1:10" ht="31.5" customHeight="1" thickBot="1" x14ac:dyDescent="0.55000000000000004">
      <c r="A29" s="27"/>
      <c r="B29" s="42"/>
      <c r="C29" s="42"/>
      <c r="D29" s="42"/>
      <c r="E29" s="30"/>
      <c r="F29" s="30"/>
      <c r="H29" s="984"/>
      <c r="I29" s="984"/>
    </row>
    <row r="30" spans="1:10" ht="31.5" customHeight="1" x14ac:dyDescent="0.85">
      <c r="A30" s="1032">
        <v>1</v>
      </c>
      <c r="B30" s="1033" t="s">
        <v>64</v>
      </c>
      <c r="C30" s="1034"/>
      <c r="D30" s="1035" t="s">
        <v>65</v>
      </c>
      <c r="E30" s="1036"/>
      <c r="F30" s="30"/>
      <c r="H30" s="31"/>
      <c r="I30" s="350"/>
    </row>
    <row r="31" spans="1:10" ht="31.5" customHeight="1" x14ac:dyDescent="0.85">
      <c r="A31" s="1032">
        <v>2</v>
      </c>
      <c r="B31" s="1037" t="s">
        <v>45</v>
      </c>
      <c r="C31" s="505"/>
      <c r="D31" s="505"/>
      <c r="E31" s="509"/>
      <c r="F31" s="30"/>
      <c r="H31" s="350"/>
    </row>
    <row r="32" spans="1:10" ht="31.5" customHeight="1" x14ac:dyDescent="0.85">
      <c r="A32" s="1032">
        <v>3</v>
      </c>
      <c r="B32" s="1037" t="s">
        <v>46</v>
      </c>
      <c r="C32" s="506"/>
      <c r="D32" s="1038"/>
      <c r="E32" s="1039"/>
      <c r="F32" s="30"/>
      <c r="H32" s="350"/>
    </row>
    <row r="33" spans="1:22" ht="31.5" customHeight="1" thickBot="1" x14ac:dyDescent="0.9">
      <c r="A33" s="1032">
        <v>4</v>
      </c>
      <c r="B33" s="1040" t="s">
        <v>47</v>
      </c>
      <c r="C33" s="507"/>
      <c r="D33" s="1060"/>
      <c r="E33" s="1061"/>
      <c r="F33" s="30"/>
    </row>
    <row r="34" spans="1:22" ht="31.5" customHeight="1" x14ac:dyDescent="0.85">
      <c r="A34" s="1032">
        <v>5</v>
      </c>
      <c r="B34" s="508" t="s">
        <v>48</v>
      </c>
      <c r="C34" s="1041" t="s">
        <v>71</v>
      </c>
      <c r="D34" s="1042"/>
      <c r="E34" s="1043" t="s">
        <v>49</v>
      </c>
      <c r="F34" s="30"/>
    </row>
    <row r="35" spans="1:22" ht="31.5" customHeight="1" thickBot="1" x14ac:dyDescent="0.9">
      <c r="A35" s="1032">
        <v>6</v>
      </c>
      <c r="B35" s="1044"/>
      <c r="C35" s="1045" t="s">
        <v>66</v>
      </c>
      <c r="D35" s="1046"/>
      <c r="E35" s="1047"/>
      <c r="F35" s="30"/>
    </row>
    <row r="36" spans="1:22" s="31" customFormat="1" ht="31.5" customHeight="1" thickBot="1" x14ac:dyDescent="0.9">
      <c r="A36" s="1032">
        <v>7</v>
      </c>
      <c r="B36" s="1048" t="s">
        <v>67</v>
      </c>
      <c r="C36" s="1049"/>
      <c r="D36" s="1049"/>
      <c r="E36" s="1053" t="s">
        <v>68</v>
      </c>
      <c r="F36" s="30"/>
      <c r="I36" s="350"/>
    </row>
    <row r="37" spans="1:22" ht="31.5" customHeight="1" thickBot="1" x14ac:dyDescent="0.9">
      <c r="A37" s="1032">
        <v>8</v>
      </c>
      <c r="B37" s="1050" t="s">
        <v>50</v>
      </c>
      <c r="C37" s="1051"/>
      <c r="D37" s="1052"/>
      <c r="E37" s="1053" t="s">
        <v>68</v>
      </c>
      <c r="I37" s="350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31.5" customHeight="1" x14ac:dyDescent="0.85">
      <c r="A38" s="1032">
        <v>10</v>
      </c>
      <c r="B38" s="1054" t="s">
        <v>69</v>
      </c>
      <c r="C38" s="1055"/>
      <c r="D38" s="1055"/>
      <c r="E38" s="1056"/>
      <c r="G38" s="32"/>
      <c r="I38" s="350"/>
      <c r="J38" s="32"/>
      <c r="K38" s="32"/>
      <c r="L38" s="32"/>
    </row>
    <row r="39" spans="1:22" ht="31.5" customHeight="1" thickBot="1" x14ac:dyDescent="0.9">
      <c r="A39" s="1032">
        <v>11</v>
      </c>
      <c r="B39" s="1057" t="s">
        <v>70</v>
      </c>
      <c r="C39" s="510"/>
      <c r="D39" s="511"/>
      <c r="E39" s="512"/>
      <c r="G39" s="32"/>
      <c r="I39" s="350"/>
      <c r="J39" s="32"/>
      <c r="K39" s="32"/>
      <c r="L39" s="32"/>
    </row>
    <row r="40" spans="1:22" ht="25" x14ac:dyDescent="0.5">
      <c r="C40" s="31"/>
      <c r="G40" s="32"/>
      <c r="I40" s="32"/>
      <c r="J40" s="32"/>
      <c r="K40" s="32"/>
      <c r="L40" s="32"/>
    </row>
    <row r="41" spans="1:22" ht="20" x14ac:dyDescent="0.4">
      <c r="G41" s="32"/>
    </row>
    <row r="52" spans="8:8" ht="12.75" customHeight="1" x14ac:dyDescent="0.5">
      <c r="H52" s="31"/>
    </row>
    <row r="53" spans="8:8" ht="12.75" customHeight="1" x14ac:dyDescent="0.5">
      <c r="H53" s="31"/>
    </row>
    <row r="54" spans="8:8" ht="12.75" customHeight="1" x14ac:dyDescent="0.5">
      <c r="H54" s="31"/>
    </row>
    <row r="55" spans="8:8" ht="12.75" customHeight="1" x14ac:dyDescent="0.5">
      <c r="H55" s="31"/>
    </row>
    <row r="56" spans="8:8" ht="12.75" customHeight="1" x14ac:dyDescent="0.5">
      <c r="H56" s="31"/>
    </row>
    <row r="57" spans="8:8" ht="12.75" customHeight="1" x14ac:dyDescent="0.5">
      <c r="H57" s="31"/>
    </row>
  </sheetData>
  <sheetProtection selectLockedCells="1" selectUnlockedCells="1"/>
  <sortState xmlns:xlrd2="http://schemas.microsoft.com/office/spreadsheetml/2017/richdata2" ref="B6:C17">
    <sortCondition ref="C6:C17"/>
  </sortState>
  <mergeCells count="2">
    <mergeCell ref="A4:A5"/>
    <mergeCell ref="C4:C5"/>
  </mergeCells>
  <phoneticPr fontId="2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C1:DE58"/>
  <sheetViews>
    <sheetView zoomScale="55" zoomScaleNormal="55" workbookViewId="0">
      <selection activeCell="R9" sqref="R9"/>
    </sheetView>
  </sheetViews>
  <sheetFormatPr baseColWidth="10" defaultRowHeight="12.5" x14ac:dyDescent="0.25"/>
  <cols>
    <col min="3" max="3" width="10.26953125" customWidth="1"/>
    <col min="4" max="29" width="5.453125" customWidth="1"/>
    <col min="30" max="30" width="4" customWidth="1"/>
    <col min="31" max="31" width="7.7265625" customWidth="1"/>
    <col min="32" max="32" width="7.54296875" customWidth="1"/>
    <col min="33" max="33" width="3.1796875" customWidth="1"/>
    <col min="34" max="34" width="4.453125" customWidth="1"/>
    <col min="35" max="35" width="5.1796875" customWidth="1"/>
    <col min="36" max="36" width="3" customWidth="1"/>
    <col min="37" max="37" width="12.1796875" customWidth="1"/>
    <col min="38" max="38" width="7.7265625" customWidth="1"/>
    <col min="39" max="39" width="8.1796875" customWidth="1"/>
    <col min="40" max="46" width="8.1796875" hidden="1" customWidth="1"/>
    <col min="47" max="47" width="53.7265625" customWidth="1"/>
    <col min="48" max="48" width="13.1796875" customWidth="1"/>
    <col min="49" max="49" width="13" customWidth="1"/>
    <col min="50" max="50" width="10.453125" customWidth="1"/>
    <col min="51" max="53" width="7.54296875" customWidth="1"/>
    <col min="54" max="54" width="5" customWidth="1"/>
    <col min="55" max="93" width="5" hidden="1" customWidth="1"/>
    <col min="94" max="109" width="11.453125" hidden="1" customWidth="1"/>
  </cols>
  <sheetData>
    <row r="1" spans="3:108" s="2" customFormat="1" ht="35" x14ac:dyDescent="0.7">
      <c r="C1" s="1120" t="s">
        <v>6</v>
      </c>
      <c r="D1" s="6"/>
      <c r="F1" s="117"/>
      <c r="G1" s="116"/>
      <c r="H1" s="47" t="s">
        <v>31</v>
      </c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X1" s="1"/>
    </row>
    <row r="2" spans="3:108" s="3" customFormat="1" ht="13" thickBot="1" x14ac:dyDescent="0.3">
      <c r="C2" s="1120"/>
    </row>
    <row r="3" spans="3:108" ht="20" x14ac:dyDescent="0.4">
      <c r="C3" s="1120"/>
      <c r="D3" s="11" t="s">
        <v>5</v>
      </c>
      <c r="E3" s="12"/>
      <c r="F3" s="13" t="s">
        <v>5</v>
      </c>
      <c r="G3" s="12"/>
      <c r="H3" s="13" t="s">
        <v>5</v>
      </c>
      <c r="I3" s="12"/>
      <c r="J3" s="13" t="s">
        <v>5</v>
      </c>
      <c r="K3" s="12"/>
      <c r="L3" s="13" t="s">
        <v>5</v>
      </c>
      <c r="M3" s="12"/>
      <c r="N3" s="13" t="s">
        <v>5</v>
      </c>
      <c r="O3" s="12"/>
      <c r="P3" s="13" t="s">
        <v>5</v>
      </c>
      <c r="Q3" s="12"/>
      <c r="R3" s="13" t="s">
        <v>5</v>
      </c>
      <c r="S3" s="12"/>
      <c r="T3" s="13" t="s">
        <v>5</v>
      </c>
      <c r="U3" s="12"/>
      <c r="V3" s="13" t="s">
        <v>5</v>
      </c>
      <c r="W3" s="12"/>
      <c r="X3" s="13" t="s">
        <v>5</v>
      </c>
      <c r="Y3" s="14"/>
      <c r="Z3" s="13" t="s">
        <v>5</v>
      </c>
      <c r="AA3" s="12"/>
      <c r="AB3" s="13" t="s">
        <v>5</v>
      </c>
      <c r="AC3" s="14"/>
    </row>
    <row r="4" spans="3:108" s="1" customFormat="1" ht="25.5" thickBot="1" x14ac:dyDescent="0.55000000000000004">
      <c r="C4" s="1120"/>
      <c r="D4" s="1154">
        <v>1</v>
      </c>
      <c r="E4" s="1155"/>
      <c r="F4" s="1156">
        <v>2</v>
      </c>
      <c r="G4" s="1156"/>
      <c r="H4" s="1155">
        <v>3</v>
      </c>
      <c r="I4" s="1155"/>
      <c r="J4" s="1156">
        <v>4</v>
      </c>
      <c r="K4" s="1156"/>
      <c r="L4" s="1155">
        <v>5</v>
      </c>
      <c r="M4" s="1155"/>
      <c r="N4" s="1156">
        <v>6</v>
      </c>
      <c r="O4" s="1156"/>
      <c r="P4" s="1155">
        <v>7</v>
      </c>
      <c r="Q4" s="1155"/>
      <c r="R4" s="1156">
        <v>8</v>
      </c>
      <c r="S4" s="1156"/>
      <c r="T4" s="1155">
        <v>9</v>
      </c>
      <c r="U4" s="1155"/>
      <c r="V4" s="1156">
        <v>10</v>
      </c>
      <c r="W4" s="1156"/>
      <c r="X4" s="1155">
        <v>11</v>
      </c>
      <c r="Y4" s="1157"/>
      <c r="Z4" s="1156">
        <v>12</v>
      </c>
      <c r="AA4" s="1156"/>
      <c r="AB4" s="1155">
        <v>13</v>
      </c>
      <c r="AC4" s="1157"/>
      <c r="AE4" s="1158" t="s">
        <v>0</v>
      </c>
      <c r="AF4" s="1159"/>
      <c r="AU4" s="459" t="s">
        <v>24</v>
      </c>
      <c r="AV4" s="227" t="s">
        <v>2</v>
      </c>
      <c r="AW4" s="227"/>
      <c r="AY4" s="734"/>
      <c r="AZ4" s="734"/>
      <c r="BA4" s="734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ht="23.25" customHeight="1" x14ac:dyDescent="0.4">
      <c r="C5" s="1120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7.75" customHeight="1" x14ac:dyDescent="0.5">
      <c r="C6" s="357">
        <v>1</v>
      </c>
      <c r="D6" s="781"/>
      <c r="E6" s="793"/>
      <c r="F6" s="781"/>
      <c r="G6" s="782"/>
      <c r="H6" s="793"/>
      <c r="I6" s="793"/>
      <c r="J6" s="781"/>
      <c r="K6" s="782"/>
      <c r="L6" s="793"/>
      <c r="M6" s="793"/>
      <c r="N6" s="781"/>
      <c r="O6" s="782"/>
      <c r="P6" s="793"/>
      <c r="Q6" s="793"/>
      <c r="R6" s="781"/>
      <c r="S6" s="782"/>
      <c r="T6" s="793"/>
      <c r="U6" s="793"/>
      <c r="V6" s="781"/>
      <c r="W6" s="782"/>
      <c r="X6" s="793"/>
      <c r="Y6" s="793"/>
      <c r="Z6" s="781"/>
      <c r="AA6" s="782"/>
      <c r="AB6" s="883"/>
      <c r="AC6" s="884"/>
      <c r="AD6" s="25"/>
      <c r="AE6" s="216">
        <f>SUM(D25,F25,H25,J25,L25,N25,P25,R25,T25,V25,X25,Z25,AB25)</f>
        <v>0</v>
      </c>
      <c r="AF6" s="217">
        <f>SUM(E25,G25,I25,K25,M25,O25,Q25,S25,U25,W25,Y25,AA25,AC25)</f>
        <v>0</v>
      </c>
      <c r="AH6" s="3">
        <f t="shared" ref="AH6:AH18" si="0">SUM(D6,F6,H6,J6,L6,N6,P6,R6,T6,V6,X6,Z6,AB6)</f>
        <v>0</v>
      </c>
      <c r="AI6" s="3">
        <f t="shared" ref="AI6:AI18" si="1">SUM(E6,G6,I6,K6,M6,O6,Q6,S6,U6,W6,Y6,AA6,AC6)</f>
        <v>0</v>
      </c>
      <c r="AK6" s="18">
        <f>IF(NOT(AI6=0),AH6/AI6,0)</f>
        <v>0</v>
      </c>
      <c r="AM6" s="4">
        <v>1</v>
      </c>
      <c r="AN6" s="4"/>
      <c r="AO6" s="4"/>
      <c r="AP6" s="4"/>
      <c r="AQ6" s="4"/>
      <c r="AR6" s="4"/>
      <c r="AS6" s="4"/>
      <c r="AT6" s="4"/>
      <c r="AU6" s="10" t="str">
        <f>CONCATENATE(mannschaften!E6)</f>
        <v>PV Brunnenthal</v>
      </c>
      <c r="AV6" s="40">
        <f>SUM(AE6)</f>
        <v>0</v>
      </c>
      <c r="AW6" s="41">
        <f>AK6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IF($D25=3,1,0)</f>
        <v>0</v>
      </c>
      <c r="BD6" s="649">
        <f>IF($D25=1,1,0)</f>
        <v>0</v>
      </c>
      <c r="BE6" s="650">
        <f>IF($E25=3,1,0)</f>
        <v>0</v>
      </c>
      <c r="BF6" s="648">
        <f>IF($F25=3,1,0)</f>
        <v>0</v>
      </c>
      <c r="BG6" s="649">
        <f>IF($F25=1,1,0)</f>
        <v>0</v>
      </c>
      <c r="BH6" s="650">
        <f>IF($G25=3,1,0)</f>
        <v>0</v>
      </c>
      <c r="BI6" s="648">
        <f>IF($H25=3,1,0)</f>
        <v>0</v>
      </c>
      <c r="BJ6" s="649">
        <f>IF($H25=1,1,0)</f>
        <v>0</v>
      </c>
      <c r="BK6" s="650">
        <f>IF($I25=3,1,0)</f>
        <v>0</v>
      </c>
      <c r="BL6" s="649">
        <f>IF($J25=3,1,0)</f>
        <v>0</v>
      </c>
      <c r="BM6" s="649">
        <f>IF($J25=1,1,0)</f>
        <v>0</v>
      </c>
      <c r="BN6" s="649">
        <f>IF($K25=3,1,0)</f>
        <v>0</v>
      </c>
      <c r="BO6" s="648">
        <f>IF($L25=3,1,0)</f>
        <v>0</v>
      </c>
      <c r="BP6" s="649">
        <f>IF($L25=1,1,0)</f>
        <v>0</v>
      </c>
      <c r="BQ6" s="650">
        <f>IF($M25=3,1,0)</f>
        <v>0</v>
      </c>
      <c r="BR6" s="649">
        <f>IF($N25=3,1,0)</f>
        <v>0</v>
      </c>
      <c r="BS6" s="649">
        <f>IF($N25=1,1,0)</f>
        <v>0</v>
      </c>
      <c r="BT6" s="649">
        <f>IF($O25=3,1,0)</f>
        <v>0</v>
      </c>
      <c r="BU6" s="648">
        <f>IF($P25=3,1,0)</f>
        <v>0</v>
      </c>
      <c r="BV6" s="649">
        <f>IF($P25=1,1,0)</f>
        <v>0</v>
      </c>
      <c r="BW6" s="650">
        <f>IF($Q25=3,1,0)</f>
        <v>0</v>
      </c>
      <c r="BX6" s="648">
        <f>IF($R25=3,1,0)</f>
        <v>0</v>
      </c>
      <c r="BY6" s="649">
        <f>IF($R25=1,1,0)</f>
        <v>0</v>
      </c>
      <c r="BZ6" s="650">
        <f>IF($S25=3,1,0)</f>
        <v>0</v>
      </c>
      <c r="CA6" s="648">
        <f>IF($T25=3,1,0)</f>
        <v>0</v>
      </c>
      <c r="CB6" s="649">
        <f>IF($T25=1,1,0)</f>
        <v>0</v>
      </c>
      <c r="CC6" s="650">
        <f>IF($U25=3,1,0)</f>
        <v>0</v>
      </c>
      <c r="CD6" s="648">
        <f>IF($V25=3,1,0)</f>
        <v>0</v>
      </c>
      <c r="CE6" s="649">
        <f>IF($V25=1,1,0)</f>
        <v>0</v>
      </c>
      <c r="CF6" s="650">
        <f>IF($W25=3,1,0)</f>
        <v>0</v>
      </c>
      <c r="CG6" s="721">
        <f>IF($X25=3,1,0)</f>
        <v>0</v>
      </c>
      <c r="CH6" s="722">
        <f>IF($X25=1,1,0)</f>
        <v>0</v>
      </c>
      <c r="CI6" s="723">
        <f>IF($Y25=3,1,0)</f>
        <v>0</v>
      </c>
      <c r="CJ6" s="721">
        <f>IF($Z25=3,1,0)</f>
        <v>0</v>
      </c>
      <c r="CK6" s="722">
        <f>IF($Z25=1,1,0)</f>
        <v>0</v>
      </c>
      <c r="CL6" s="723">
        <f>IF($AA25=3,1,0)</f>
        <v>0</v>
      </c>
      <c r="CM6" s="721">
        <f>IF($AB25=3,1,0)</f>
        <v>0</v>
      </c>
      <c r="CN6" s="722">
        <f>IF($AB25=1,1,0)</f>
        <v>0</v>
      </c>
      <c r="CO6" s="723">
        <f>IF($AC25=3,1,0)</f>
        <v>0</v>
      </c>
      <c r="CP6" s="721">
        <f t="shared" ref="CP6" si="2">IF(BF17=3,1,0)</f>
        <v>0</v>
      </c>
      <c r="CQ6" s="722">
        <f t="shared" ref="CQ6" si="3">IF(BF17=1,1,0)</f>
        <v>0</v>
      </c>
      <c r="CR6" s="723">
        <f t="shared" ref="CR6" si="4">IF(BG17=3,1,0)</f>
        <v>0</v>
      </c>
      <c r="CS6" s="721">
        <f t="shared" ref="CS6" si="5">IF(BI17=3,1,0)</f>
        <v>0</v>
      </c>
      <c r="CT6" s="722">
        <f t="shared" ref="CT6" si="6">IF(BI17=1,1,0)</f>
        <v>0</v>
      </c>
      <c r="CU6" s="723">
        <f t="shared" ref="CU6" si="7">IF(BJ17=3,1,0)</f>
        <v>0</v>
      </c>
      <c r="CV6" s="721">
        <f t="shared" ref="CV6" si="8">IF(BL17=3,1,0)</f>
        <v>0</v>
      </c>
      <c r="CW6" s="722">
        <f t="shared" ref="CW6" si="9">IF(BL17=1,1,0)</f>
        <v>0</v>
      </c>
      <c r="CX6" s="723">
        <f t="shared" ref="CX6" si="10">IF(BM17=3,1,0)</f>
        <v>0</v>
      </c>
      <c r="CY6" s="721">
        <f t="shared" ref="CY6" si="11">IF(BO17=3,1,0)</f>
        <v>0</v>
      </c>
      <c r="CZ6" s="722">
        <f t="shared" ref="CZ6" si="12">IF(BO17=1,1,0)</f>
        <v>0</v>
      </c>
      <c r="DA6" s="723">
        <f t="shared" ref="DA6" si="13">IF(BP17=3,1,0)</f>
        <v>0</v>
      </c>
      <c r="DB6" s="721">
        <f t="shared" ref="DB6" si="14">IF(BR17=3,1,0)</f>
        <v>0</v>
      </c>
      <c r="DC6" s="722">
        <f t="shared" ref="DC6" si="15">IF(BR17=1,1,0)</f>
        <v>0</v>
      </c>
      <c r="DD6" s="723">
        <f t="shared" ref="DD6" si="16">IF(BS17=3,1,0)</f>
        <v>0</v>
      </c>
    </row>
    <row r="7" spans="3:108" ht="27.75" customHeight="1" x14ac:dyDescent="0.5">
      <c r="C7" s="357">
        <v>2</v>
      </c>
      <c r="D7" s="781"/>
      <c r="E7" s="793"/>
      <c r="F7" s="783"/>
      <c r="G7" s="784"/>
      <c r="H7" s="219"/>
      <c r="I7" s="219"/>
      <c r="J7" s="783"/>
      <c r="K7" s="784"/>
      <c r="L7" s="778"/>
      <c r="M7" s="778"/>
      <c r="N7" s="787">
        <f>SUM(O6)</f>
        <v>0</v>
      </c>
      <c r="O7" s="788">
        <f>SUM(N6)</f>
        <v>0</v>
      </c>
      <c r="P7" s="219"/>
      <c r="Q7" s="219"/>
      <c r="R7" s="783"/>
      <c r="S7" s="784"/>
      <c r="T7" s="219"/>
      <c r="U7" s="219"/>
      <c r="V7" s="783"/>
      <c r="W7" s="784"/>
      <c r="X7" s="219"/>
      <c r="Y7" s="219"/>
      <c r="Z7" s="879"/>
      <c r="AA7" s="880"/>
      <c r="AB7" s="219"/>
      <c r="AC7" s="784"/>
      <c r="AD7" s="25"/>
      <c r="AE7" s="216">
        <f t="shared" ref="AE7:AE18" si="17">SUM(D26,F26,H26,J26,L26,N26,P26,R26,T26,V26,X26,Z26,AB26)</f>
        <v>0</v>
      </c>
      <c r="AF7" s="217">
        <f t="shared" ref="AF7:AF18" si="18">SUM(E26,G26,I26,K26,M26,O26,Q26,S26,U26,W26,Y26,AA26,AC26)</f>
        <v>0</v>
      </c>
      <c r="AH7" s="3">
        <f t="shared" si="0"/>
        <v>0</v>
      </c>
      <c r="AI7" s="3">
        <f t="shared" si="1"/>
        <v>0</v>
      </c>
      <c r="AK7" s="18">
        <f t="shared" ref="AK7:AK18" si="19">IF(NOT(AI7=0),AH7/AI7,0)</f>
        <v>0</v>
      </c>
      <c r="AM7" s="4">
        <v>2</v>
      </c>
      <c r="AN7" s="4"/>
      <c r="AO7" s="4"/>
      <c r="AP7" s="4"/>
      <c r="AQ7" s="4"/>
      <c r="AR7" s="4"/>
      <c r="AS7" s="4"/>
      <c r="AT7" s="4"/>
      <c r="AU7" s="10" t="str">
        <f>CONCATENATE(mannschaften!E7)</f>
        <v>Union Lambrechten PWV</v>
      </c>
      <c r="AV7" s="40">
        <f t="shared" ref="AV7:AV18" si="20">SUM(AE7)</f>
        <v>0</v>
      </c>
      <c r="AW7" s="41">
        <f t="shared" ref="AW7:AW18" si="21">AK7</f>
        <v>0</v>
      </c>
      <c r="AY7" s="717">
        <f t="shared" ref="AY7:AY18" si="22">SUM(BC7,BF7,BI7,BL7,BO7,BR7,BU7,BX7,CA7,CD7,CG7,CJ7,CM7,CP7,CS7,CV7,CY7,DB7)</f>
        <v>0</v>
      </c>
      <c r="AZ7" s="717">
        <f t="shared" ref="AZ7:BA17" si="23">SUM(BD7,BG7,BJ7,BM7,BP7,BS7,BV7,BY7,CB7,CE7,CH7,CK7,CN7,CQ7,CT7,CW7,CZ7,DC7)</f>
        <v>1</v>
      </c>
      <c r="BA7" s="717">
        <f t="shared" si="23"/>
        <v>0</v>
      </c>
      <c r="BB7" s="48"/>
      <c r="BC7" s="648">
        <f t="shared" ref="BC7:BC17" si="24">IF($D26=3,1,0)</f>
        <v>0</v>
      </c>
      <c r="BD7" s="649">
        <f t="shared" ref="BD7:BD18" si="25">IF($D26=1,1,0)</f>
        <v>0</v>
      </c>
      <c r="BE7" s="650">
        <f t="shared" ref="BE7:BE18" si="26">IF($E26=3,1,0)</f>
        <v>0</v>
      </c>
      <c r="BF7" s="648">
        <f t="shared" ref="BF7:BF18" si="27">IF($F26=3,1,0)</f>
        <v>0</v>
      </c>
      <c r="BG7" s="649">
        <f t="shared" ref="BG7:BG17" si="28">IF($F26=1,1,0)</f>
        <v>0</v>
      </c>
      <c r="BH7" s="650">
        <f t="shared" ref="BH7:BH17" si="29">IF($G26=3,1,0)</f>
        <v>0</v>
      </c>
      <c r="BI7" s="648">
        <f t="shared" ref="BI7:BI17" si="30">IF($H26=3,1,0)</f>
        <v>0</v>
      </c>
      <c r="BJ7" s="649">
        <f t="shared" ref="BJ7:BJ18" si="31">IF($H26=1,1,0)</f>
        <v>0</v>
      </c>
      <c r="BK7" s="650">
        <f t="shared" ref="BK7:BK18" si="32">IF($I26=3,1,0)</f>
        <v>0</v>
      </c>
      <c r="BL7" s="649">
        <f t="shared" ref="BL7:BL18" si="33">IF($J26=3,1,0)</f>
        <v>0</v>
      </c>
      <c r="BM7" s="649">
        <f t="shared" ref="BM7:BM18" si="34">IF($J26=1,1,0)</f>
        <v>0</v>
      </c>
      <c r="BN7" s="649">
        <f t="shared" ref="BN7:BN18" si="35">IF($K26=3,1,0)</f>
        <v>0</v>
      </c>
      <c r="BO7" s="648">
        <f t="shared" ref="BO7:BO18" si="36">IF($L26=3,1,0)</f>
        <v>0</v>
      </c>
      <c r="BP7" s="649">
        <f t="shared" ref="BP7:BP18" si="37">IF($L26=1,1,0)</f>
        <v>0</v>
      </c>
      <c r="BQ7" s="650">
        <f t="shared" ref="BQ7:BQ18" si="38">IF($M26=3,1,0)</f>
        <v>0</v>
      </c>
      <c r="BR7" s="649">
        <f t="shared" ref="BR7:BR17" si="39">IF($N26=3,1,0)</f>
        <v>0</v>
      </c>
      <c r="BS7" s="649">
        <f t="shared" ref="BS7:BS18" si="40">IF($N26=1,1,0)</f>
        <v>0</v>
      </c>
      <c r="BT7" s="649">
        <f t="shared" ref="BT7:BT18" si="41">IF($O26=3,1,0)</f>
        <v>0</v>
      </c>
      <c r="BU7" s="648">
        <f t="shared" ref="BU7:BU18" si="42">IF($P26=3,1,0)</f>
        <v>0</v>
      </c>
      <c r="BV7" s="649">
        <f t="shared" ref="BV7:BV18" si="43">IF($P26=1,1,0)</f>
        <v>0</v>
      </c>
      <c r="BW7" s="650">
        <f t="shared" ref="BW7:BW18" si="44">IF($Q26=3,1,0)</f>
        <v>0</v>
      </c>
      <c r="BX7" s="648">
        <f t="shared" ref="BX7:BX18" si="45">IF($R26=3,1,0)</f>
        <v>0</v>
      </c>
      <c r="BY7" s="649">
        <f t="shared" ref="BY7:BY18" si="46">IF($R26=1,1,0)</f>
        <v>0</v>
      </c>
      <c r="BZ7" s="650">
        <f t="shared" ref="BZ7:BZ18" si="47">IF($S26=3,1,0)</f>
        <v>0</v>
      </c>
      <c r="CA7" s="648">
        <f t="shared" ref="CA7:CA18" si="48">IF($T26=3,1,0)</f>
        <v>0</v>
      </c>
      <c r="CB7" s="649">
        <f t="shared" ref="CB7:CB18" si="49">IF($T26=1,1,0)</f>
        <v>0</v>
      </c>
      <c r="CC7" s="650">
        <f t="shared" ref="CC7:CC18" si="50">IF($U26=3,1,0)</f>
        <v>0</v>
      </c>
      <c r="CD7" s="648">
        <f t="shared" ref="CD7:CD18" si="51">IF($V26=3,1,0)</f>
        <v>0</v>
      </c>
      <c r="CE7" s="649">
        <f t="shared" ref="CE7:CE18" si="52">IF($V26=1,1,0)</f>
        <v>0</v>
      </c>
      <c r="CF7" s="650">
        <f t="shared" ref="CF7:CF18" si="53">IF($W26=3,1,0)</f>
        <v>0</v>
      </c>
      <c r="CG7" s="721">
        <f t="shared" ref="CG7:CG18" si="54">IF($X26=3,1,0)</f>
        <v>0</v>
      </c>
      <c r="CH7" s="722">
        <f t="shared" ref="CH7:CH18" si="55">IF($X26=1,1,0)</f>
        <v>0</v>
      </c>
      <c r="CI7" s="723">
        <f t="shared" ref="CI7:CI18" si="56">IF($Y26=3,1,0)</f>
        <v>0</v>
      </c>
      <c r="CJ7" s="721">
        <f t="shared" ref="CJ7:CJ18" si="57">IF($Z26=3,1,0)</f>
        <v>0</v>
      </c>
      <c r="CK7" s="722">
        <f t="shared" ref="CK7:CK18" si="58">IF($Z26=1,1,0)</f>
        <v>0</v>
      </c>
      <c r="CL7" s="723">
        <f t="shared" ref="CL7:CL18" si="59">IF($AA26=3,1,0)</f>
        <v>0</v>
      </c>
      <c r="CM7" s="721">
        <f t="shared" ref="CM7:CM18" si="60">IF($AB26=3,1,0)</f>
        <v>0</v>
      </c>
      <c r="CN7" s="722">
        <f t="shared" ref="CN7:CN18" si="61">IF($AB26=1,1,0)</f>
        <v>0</v>
      </c>
      <c r="CO7" s="723">
        <f t="shared" ref="CO7:CO16" si="62">IF($AC26=3,1,0)</f>
        <v>0</v>
      </c>
      <c r="CP7" s="724">
        <f t="shared" ref="CP7:CP10" si="63">IF(BF18=3,1,0)</f>
        <v>0</v>
      </c>
      <c r="CQ7" s="537">
        <f t="shared" ref="CQ7:CQ10" si="64">IF(BF18=1,1,0)</f>
        <v>1</v>
      </c>
      <c r="CR7" s="725">
        <f t="shared" ref="CR7:CR10" si="65">IF(BG18=3,1,0)</f>
        <v>0</v>
      </c>
      <c r="CS7" s="724">
        <f t="shared" ref="CS7:CS10" si="66">IF(BI18=3,1,0)</f>
        <v>0</v>
      </c>
      <c r="CT7" s="537">
        <f t="shared" ref="CT7:CT10" si="67">IF(BI18=1,1,0)</f>
        <v>0</v>
      </c>
      <c r="CU7" s="725">
        <f t="shared" ref="CU7:CU10" si="68">IF(BJ18=3,1,0)</f>
        <v>0</v>
      </c>
      <c r="CV7" s="724">
        <f t="shared" ref="CV7:CV10" si="69">IF(BL18=3,1,0)</f>
        <v>0</v>
      </c>
      <c r="CW7" s="537">
        <f t="shared" ref="CW7:CW10" si="70">IF(BL18=1,1,0)</f>
        <v>0</v>
      </c>
      <c r="CX7" s="725">
        <f t="shared" ref="CX7:CX10" si="71">IF(BM18=3,1,0)</f>
        <v>0</v>
      </c>
      <c r="CY7" s="724">
        <f t="shared" ref="CY7:CY10" si="72">IF(BO18=3,1,0)</f>
        <v>0</v>
      </c>
      <c r="CZ7" s="537">
        <f t="shared" ref="CZ7:CZ10" si="73">IF(BO18=1,1,0)</f>
        <v>0</v>
      </c>
      <c r="DA7" s="725">
        <f t="shared" ref="DA7:DA10" si="74">IF(BP18=3,1,0)</f>
        <v>0</v>
      </c>
      <c r="DB7" s="724">
        <f t="shared" ref="DB7:DB10" si="75">IF(BR18=3,1,0)</f>
        <v>0</v>
      </c>
      <c r="DC7" s="537">
        <f t="shared" ref="DC7:DC10" si="76">IF(BR18=1,1,0)</f>
        <v>0</v>
      </c>
      <c r="DD7" s="725">
        <f t="shared" ref="DD7:DD10" si="77">IF(BS18=3,1,0)</f>
        <v>0</v>
      </c>
    </row>
    <row r="8" spans="3:108" ht="27.75" customHeight="1" x14ac:dyDescent="0.5">
      <c r="C8" s="357">
        <v>3</v>
      </c>
      <c r="D8" s="783"/>
      <c r="E8" s="219"/>
      <c r="F8" s="785"/>
      <c r="G8" s="786"/>
      <c r="H8" s="780"/>
      <c r="I8" s="780"/>
      <c r="J8" s="791"/>
      <c r="K8" s="784"/>
      <c r="L8" s="779">
        <f>SUM(M7)</f>
        <v>0</v>
      </c>
      <c r="M8" s="779">
        <f>SUM(L7)</f>
        <v>0</v>
      </c>
      <c r="N8" s="783"/>
      <c r="O8" s="784"/>
      <c r="P8" s="219"/>
      <c r="Q8" s="219"/>
      <c r="R8" s="783"/>
      <c r="S8" s="784"/>
      <c r="T8" s="219"/>
      <c r="U8" s="219"/>
      <c r="V8" s="791"/>
      <c r="W8" s="784"/>
      <c r="X8" s="881"/>
      <c r="Y8" s="881"/>
      <c r="Z8" s="787">
        <f>SUM(AA6)</f>
        <v>0</v>
      </c>
      <c r="AA8" s="788">
        <f>SUM(Z6)</f>
        <v>0</v>
      </c>
      <c r="AB8" s="219"/>
      <c r="AC8" s="784"/>
      <c r="AD8" s="25"/>
      <c r="AE8" s="216">
        <f t="shared" si="17"/>
        <v>0</v>
      </c>
      <c r="AF8" s="217">
        <f t="shared" si="18"/>
        <v>0</v>
      </c>
      <c r="AH8" s="3">
        <f t="shared" si="0"/>
        <v>0</v>
      </c>
      <c r="AI8" s="3">
        <f t="shared" si="1"/>
        <v>0</v>
      </c>
      <c r="AK8" s="18">
        <f t="shared" si="19"/>
        <v>0</v>
      </c>
      <c r="AM8" s="4">
        <v>3</v>
      </c>
      <c r="AN8" s="4"/>
      <c r="AO8" s="4"/>
      <c r="AP8" s="4"/>
      <c r="AQ8" s="4"/>
      <c r="AR8" s="4"/>
      <c r="AS8" s="4"/>
      <c r="AT8" s="4"/>
      <c r="AU8" s="10" t="str">
        <f>CONCATENATE(mannschaften!E8)</f>
        <v>Union PWV Diersbach 1</v>
      </c>
      <c r="AV8" s="40">
        <f t="shared" si="20"/>
        <v>0</v>
      </c>
      <c r="AW8" s="41">
        <f t="shared" si="21"/>
        <v>0</v>
      </c>
      <c r="AY8" s="717">
        <f t="shared" si="22"/>
        <v>0</v>
      </c>
      <c r="AZ8" s="717">
        <f t="shared" si="23"/>
        <v>0</v>
      </c>
      <c r="BA8" s="717">
        <f t="shared" si="23"/>
        <v>0</v>
      </c>
      <c r="BB8" s="48"/>
      <c r="BC8" s="648">
        <f t="shared" si="24"/>
        <v>0</v>
      </c>
      <c r="BD8" s="649">
        <f t="shared" si="25"/>
        <v>0</v>
      </c>
      <c r="BE8" s="650">
        <f t="shared" si="26"/>
        <v>0</v>
      </c>
      <c r="BF8" s="648">
        <f t="shared" si="27"/>
        <v>0</v>
      </c>
      <c r="BG8" s="649">
        <f t="shared" si="28"/>
        <v>0</v>
      </c>
      <c r="BH8" s="650">
        <f t="shared" si="29"/>
        <v>0</v>
      </c>
      <c r="BI8" s="648">
        <f t="shared" si="30"/>
        <v>0</v>
      </c>
      <c r="BJ8" s="649">
        <f t="shared" si="31"/>
        <v>0</v>
      </c>
      <c r="BK8" s="650">
        <f t="shared" si="32"/>
        <v>0</v>
      </c>
      <c r="BL8" s="649">
        <f t="shared" si="33"/>
        <v>0</v>
      </c>
      <c r="BM8" s="649">
        <f t="shared" si="34"/>
        <v>0</v>
      </c>
      <c r="BN8" s="649">
        <f t="shared" si="35"/>
        <v>0</v>
      </c>
      <c r="BO8" s="648">
        <f t="shared" si="36"/>
        <v>0</v>
      </c>
      <c r="BP8" s="649">
        <f t="shared" si="37"/>
        <v>0</v>
      </c>
      <c r="BQ8" s="650">
        <f t="shared" si="38"/>
        <v>0</v>
      </c>
      <c r="BR8" s="649">
        <f t="shared" si="39"/>
        <v>0</v>
      </c>
      <c r="BS8" s="649">
        <f t="shared" si="40"/>
        <v>0</v>
      </c>
      <c r="BT8" s="649">
        <f t="shared" si="41"/>
        <v>0</v>
      </c>
      <c r="BU8" s="648">
        <f t="shared" si="42"/>
        <v>0</v>
      </c>
      <c r="BV8" s="649">
        <f t="shared" si="43"/>
        <v>0</v>
      </c>
      <c r="BW8" s="650">
        <f t="shared" si="44"/>
        <v>0</v>
      </c>
      <c r="BX8" s="648">
        <f t="shared" si="45"/>
        <v>0</v>
      </c>
      <c r="BY8" s="649">
        <f t="shared" si="46"/>
        <v>0</v>
      </c>
      <c r="BZ8" s="650">
        <f t="shared" si="47"/>
        <v>0</v>
      </c>
      <c r="CA8" s="648">
        <f t="shared" si="48"/>
        <v>0</v>
      </c>
      <c r="CB8" s="649">
        <f t="shared" si="49"/>
        <v>0</v>
      </c>
      <c r="CC8" s="650">
        <f t="shared" si="50"/>
        <v>0</v>
      </c>
      <c r="CD8" s="648">
        <f t="shared" si="51"/>
        <v>0</v>
      </c>
      <c r="CE8" s="649">
        <f t="shared" si="52"/>
        <v>0</v>
      </c>
      <c r="CF8" s="650">
        <f t="shared" si="53"/>
        <v>0</v>
      </c>
      <c r="CG8" s="721">
        <f t="shared" si="54"/>
        <v>0</v>
      </c>
      <c r="CH8" s="722">
        <f t="shared" si="55"/>
        <v>0</v>
      </c>
      <c r="CI8" s="723">
        <f t="shared" si="56"/>
        <v>0</v>
      </c>
      <c r="CJ8" s="721">
        <f t="shared" si="57"/>
        <v>0</v>
      </c>
      <c r="CK8" s="722">
        <f t="shared" si="58"/>
        <v>0</v>
      </c>
      <c r="CL8" s="723">
        <f t="shared" si="59"/>
        <v>0</v>
      </c>
      <c r="CM8" s="721">
        <f t="shared" si="60"/>
        <v>0</v>
      </c>
      <c r="CN8" s="722">
        <f t="shared" si="61"/>
        <v>0</v>
      </c>
      <c r="CO8" s="723">
        <f t="shared" si="62"/>
        <v>0</v>
      </c>
      <c r="CP8" s="724">
        <f t="shared" si="63"/>
        <v>0</v>
      </c>
      <c r="CQ8" s="537">
        <f t="shared" si="64"/>
        <v>0</v>
      </c>
      <c r="CR8" s="725">
        <f t="shared" si="65"/>
        <v>0</v>
      </c>
      <c r="CS8" s="724">
        <f t="shared" si="66"/>
        <v>0</v>
      </c>
      <c r="CT8" s="537">
        <f t="shared" si="67"/>
        <v>0</v>
      </c>
      <c r="CU8" s="725">
        <f t="shared" si="68"/>
        <v>0</v>
      </c>
      <c r="CV8" s="724">
        <f t="shared" si="69"/>
        <v>0</v>
      </c>
      <c r="CW8" s="537">
        <f t="shared" si="70"/>
        <v>0</v>
      </c>
      <c r="CX8" s="725">
        <f t="shared" si="71"/>
        <v>0</v>
      </c>
      <c r="CY8" s="724">
        <f t="shared" si="72"/>
        <v>0</v>
      </c>
      <c r="CZ8" s="537">
        <f t="shared" si="73"/>
        <v>0</v>
      </c>
      <c r="DA8" s="725">
        <f t="shared" si="74"/>
        <v>0</v>
      </c>
      <c r="DB8" s="724">
        <f t="shared" si="75"/>
        <v>0</v>
      </c>
      <c r="DC8" s="537">
        <f t="shared" si="76"/>
        <v>0</v>
      </c>
      <c r="DD8" s="725">
        <f t="shared" si="77"/>
        <v>0</v>
      </c>
    </row>
    <row r="9" spans="3:108" ht="27.75" customHeight="1" x14ac:dyDescent="0.5">
      <c r="C9" s="357">
        <v>4</v>
      </c>
      <c r="D9" s="785"/>
      <c r="E9" s="780"/>
      <c r="F9" s="785"/>
      <c r="G9" s="786"/>
      <c r="H9" s="780"/>
      <c r="I9" s="780"/>
      <c r="J9" s="787">
        <f>SUM(K8)</f>
        <v>0</v>
      </c>
      <c r="K9" s="788">
        <f>SUM(J8)</f>
        <v>0</v>
      </c>
      <c r="L9" s="779">
        <f>SUM(M6)</f>
        <v>0</v>
      </c>
      <c r="M9" s="779">
        <f>SUM(L6)</f>
        <v>0</v>
      </c>
      <c r="N9" s="783"/>
      <c r="O9" s="784"/>
      <c r="P9" s="219"/>
      <c r="Q9" s="219"/>
      <c r="R9" s="783"/>
      <c r="S9" s="784"/>
      <c r="T9" s="219"/>
      <c r="U9" s="219"/>
      <c r="V9" s="879"/>
      <c r="W9" s="880"/>
      <c r="X9" s="779">
        <f>SUM(Y7)</f>
        <v>0</v>
      </c>
      <c r="Y9" s="779">
        <f>SUM(X7)</f>
        <v>0</v>
      </c>
      <c r="Z9" s="783"/>
      <c r="AA9" s="784"/>
      <c r="AB9" s="219"/>
      <c r="AC9" s="784"/>
      <c r="AD9" s="25"/>
      <c r="AE9" s="216">
        <f t="shared" si="17"/>
        <v>0</v>
      </c>
      <c r="AF9" s="217">
        <f t="shared" si="18"/>
        <v>0</v>
      </c>
      <c r="AH9" s="3">
        <f t="shared" si="0"/>
        <v>0</v>
      </c>
      <c r="AI9" s="3">
        <f t="shared" si="1"/>
        <v>0</v>
      </c>
      <c r="AK9" s="18">
        <f t="shared" si="19"/>
        <v>0</v>
      </c>
      <c r="AM9" s="4">
        <v>4</v>
      </c>
      <c r="AN9" s="4"/>
      <c r="AO9" s="4"/>
      <c r="AP9" s="4"/>
      <c r="AQ9" s="4"/>
      <c r="AR9" s="4"/>
      <c r="AS9" s="4"/>
      <c r="AT9" s="4"/>
      <c r="AU9" s="10" t="str">
        <f>CONCATENATE(mannschaften!E9)</f>
        <v>ASVö TSV PW St.Marienkirchen</v>
      </c>
      <c r="AV9" s="40">
        <f t="shared" si="20"/>
        <v>0</v>
      </c>
      <c r="AW9" s="41">
        <f t="shared" si="21"/>
        <v>0</v>
      </c>
      <c r="AY9" s="717">
        <f t="shared" si="22"/>
        <v>0</v>
      </c>
      <c r="AZ9" s="717">
        <f t="shared" si="23"/>
        <v>0</v>
      </c>
      <c r="BA9" s="717">
        <f t="shared" si="23"/>
        <v>0</v>
      </c>
      <c r="BB9" s="48"/>
      <c r="BC9" s="648">
        <f t="shared" si="24"/>
        <v>0</v>
      </c>
      <c r="BD9" s="649">
        <f t="shared" si="25"/>
        <v>0</v>
      </c>
      <c r="BE9" s="650">
        <f t="shared" si="26"/>
        <v>0</v>
      </c>
      <c r="BF9" s="648">
        <f t="shared" si="27"/>
        <v>0</v>
      </c>
      <c r="BG9" s="649">
        <f t="shared" si="28"/>
        <v>0</v>
      </c>
      <c r="BH9" s="650">
        <f t="shared" si="29"/>
        <v>0</v>
      </c>
      <c r="BI9" s="648">
        <f t="shared" si="30"/>
        <v>0</v>
      </c>
      <c r="BJ9" s="649">
        <f t="shared" si="31"/>
        <v>0</v>
      </c>
      <c r="BK9" s="650">
        <f t="shared" si="32"/>
        <v>0</v>
      </c>
      <c r="BL9" s="649">
        <f t="shared" si="33"/>
        <v>0</v>
      </c>
      <c r="BM9" s="649">
        <f t="shared" si="34"/>
        <v>0</v>
      </c>
      <c r="BN9" s="649">
        <f t="shared" si="35"/>
        <v>0</v>
      </c>
      <c r="BO9" s="648">
        <f t="shared" si="36"/>
        <v>0</v>
      </c>
      <c r="BP9" s="649">
        <f t="shared" si="37"/>
        <v>0</v>
      </c>
      <c r="BQ9" s="650">
        <f t="shared" si="38"/>
        <v>0</v>
      </c>
      <c r="BR9" s="649">
        <f t="shared" si="39"/>
        <v>0</v>
      </c>
      <c r="BS9" s="649">
        <f t="shared" si="40"/>
        <v>0</v>
      </c>
      <c r="BT9" s="649">
        <f t="shared" si="41"/>
        <v>0</v>
      </c>
      <c r="BU9" s="648">
        <f t="shared" si="42"/>
        <v>0</v>
      </c>
      <c r="BV9" s="649">
        <f t="shared" si="43"/>
        <v>0</v>
      </c>
      <c r="BW9" s="650">
        <f t="shared" si="44"/>
        <v>0</v>
      </c>
      <c r="BX9" s="648">
        <f t="shared" si="45"/>
        <v>0</v>
      </c>
      <c r="BY9" s="649">
        <f t="shared" si="46"/>
        <v>0</v>
      </c>
      <c r="BZ9" s="650">
        <f t="shared" si="47"/>
        <v>0</v>
      </c>
      <c r="CA9" s="648">
        <f t="shared" si="48"/>
        <v>0</v>
      </c>
      <c r="CB9" s="649">
        <f t="shared" si="49"/>
        <v>0</v>
      </c>
      <c r="CC9" s="650">
        <f t="shared" si="50"/>
        <v>0</v>
      </c>
      <c r="CD9" s="648">
        <f t="shared" si="51"/>
        <v>0</v>
      </c>
      <c r="CE9" s="649">
        <f t="shared" si="52"/>
        <v>0</v>
      </c>
      <c r="CF9" s="650">
        <f t="shared" si="53"/>
        <v>0</v>
      </c>
      <c r="CG9" s="721">
        <f t="shared" si="54"/>
        <v>0</v>
      </c>
      <c r="CH9" s="722">
        <f t="shared" si="55"/>
        <v>0</v>
      </c>
      <c r="CI9" s="723">
        <f t="shared" si="56"/>
        <v>0</v>
      </c>
      <c r="CJ9" s="721">
        <f t="shared" si="57"/>
        <v>0</v>
      </c>
      <c r="CK9" s="722">
        <f t="shared" si="58"/>
        <v>0</v>
      </c>
      <c r="CL9" s="723">
        <f t="shared" si="59"/>
        <v>0</v>
      </c>
      <c r="CM9" s="721">
        <f t="shared" si="60"/>
        <v>0</v>
      </c>
      <c r="CN9" s="722">
        <f t="shared" si="61"/>
        <v>0</v>
      </c>
      <c r="CO9" s="723">
        <f t="shared" si="62"/>
        <v>0</v>
      </c>
      <c r="CP9" s="724">
        <f t="shared" si="63"/>
        <v>0</v>
      </c>
      <c r="CQ9" s="537">
        <f t="shared" si="64"/>
        <v>0</v>
      </c>
      <c r="CR9" s="725">
        <f t="shared" si="65"/>
        <v>0</v>
      </c>
      <c r="CS9" s="724">
        <f t="shared" si="66"/>
        <v>0</v>
      </c>
      <c r="CT9" s="537">
        <f t="shared" si="67"/>
        <v>0</v>
      </c>
      <c r="CU9" s="725">
        <f t="shared" si="68"/>
        <v>0</v>
      </c>
      <c r="CV9" s="724">
        <f t="shared" si="69"/>
        <v>0</v>
      </c>
      <c r="CW9" s="537">
        <f t="shared" si="70"/>
        <v>0</v>
      </c>
      <c r="CX9" s="725">
        <f t="shared" si="71"/>
        <v>0</v>
      </c>
      <c r="CY9" s="724">
        <f t="shared" si="72"/>
        <v>0</v>
      </c>
      <c r="CZ9" s="537">
        <f t="shared" si="73"/>
        <v>0</v>
      </c>
      <c r="DA9" s="725">
        <f t="shared" si="74"/>
        <v>0</v>
      </c>
      <c r="DB9" s="724">
        <f t="shared" si="75"/>
        <v>0</v>
      </c>
      <c r="DC9" s="537">
        <f t="shared" si="76"/>
        <v>0</v>
      </c>
      <c r="DD9" s="725">
        <f t="shared" si="77"/>
        <v>0</v>
      </c>
    </row>
    <row r="10" spans="3:108" ht="27.75" customHeight="1" x14ac:dyDescent="0.5">
      <c r="C10" s="357">
        <v>5</v>
      </c>
      <c r="D10" s="783"/>
      <c r="E10" s="219"/>
      <c r="F10" s="783"/>
      <c r="G10" s="784"/>
      <c r="H10" s="779">
        <f>SUM(I9)</f>
        <v>0</v>
      </c>
      <c r="I10" s="779">
        <f>SUM(H9)</f>
        <v>0</v>
      </c>
      <c r="J10" s="787">
        <f>SUM(K7)</f>
        <v>0</v>
      </c>
      <c r="K10" s="788">
        <f>SUM(J7)</f>
        <v>0</v>
      </c>
      <c r="L10" s="25"/>
      <c r="M10" s="219"/>
      <c r="N10" s="783"/>
      <c r="O10" s="784"/>
      <c r="P10" s="219"/>
      <c r="Q10" s="219"/>
      <c r="R10" s="783"/>
      <c r="S10" s="784"/>
      <c r="T10" s="881"/>
      <c r="U10" s="881"/>
      <c r="V10" s="787">
        <f>SUM(W8)</f>
        <v>0</v>
      </c>
      <c r="W10" s="788">
        <f>SUM(V8)</f>
        <v>0</v>
      </c>
      <c r="X10" s="779">
        <f>SUM(Y6)</f>
        <v>0</v>
      </c>
      <c r="Y10" s="779">
        <f>SUM(X6)</f>
        <v>0</v>
      </c>
      <c r="Z10" s="783"/>
      <c r="AA10" s="784"/>
      <c r="AB10" s="219"/>
      <c r="AC10" s="784"/>
      <c r="AD10" s="25"/>
      <c r="AE10" s="216">
        <f t="shared" si="17"/>
        <v>0</v>
      </c>
      <c r="AF10" s="217">
        <f t="shared" si="18"/>
        <v>0</v>
      </c>
      <c r="AH10" s="3">
        <f t="shared" si="0"/>
        <v>0</v>
      </c>
      <c r="AI10" s="3">
        <f t="shared" si="1"/>
        <v>0</v>
      </c>
      <c r="AK10" s="18">
        <f t="shared" si="19"/>
        <v>0</v>
      </c>
      <c r="AM10" s="4">
        <v>5</v>
      </c>
      <c r="AN10" s="4"/>
      <c r="AO10" s="4"/>
      <c r="AP10" s="4"/>
      <c r="AQ10" s="4"/>
      <c r="AR10" s="4"/>
      <c r="AS10" s="4"/>
      <c r="AT10" s="4"/>
      <c r="AU10" s="10" t="str">
        <f>CONCATENATE(mannschaften!E10)</f>
        <v>ASVÖ PV Taufkirchen 1</v>
      </c>
      <c r="AV10" s="40">
        <f t="shared" si="20"/>
        <v>0</v>
      </c>
      <c r="AW10" s="41">
        <f t="shared" si="21"/>
        <v>0</v>
      </c>
      <c r="AY10" s="717">
        <f t="shared" si="22"/>
        <v>0</v>
      </c>
      <c r="AZ10" s="717">
        <f t="shared" si="23"/>
        <v>0</v>
      </c>
      <c r="BA10" s="717">
        <f t="shared" si="23"/>
        <v>0</v>
      </c>
      <c r="BB10" s="48"/>
      <c r="BC10" s="648">
        <f t="shared" si="24"/>
        <v>0</v>
      </c>
      <c r="BD10" s="649">
        <f t="shared" si="25"/>
        <v>0</v>
      </c>
      <c r="BE10" s="650">
        <f t="shared" si="26"/>
        <v>0</v>
      </c>
      <c r="BF10" s="648">
        <f t="shared" si="27"/>
        <v>0</v>
      </c>
      <c r="BG10" s="649">
        <f t="shared" si="28"/>
        <v>0</v>
      </c>
      <c r="BH10" s="650">
        <f t="shared" si="29"/>
        <v>0</v>
      </c>
      <c r="BI10" s="648">
        <f t="shared" si="30"/>
        <v>0</v>
      </c>
      <c r="BJ10" s="649">
        <f t="shared" si="31"/>
        <v>0</v>
      </c>
      <c r="BK10" s="650">
        <f t="shared" si="32"/>
        <v>0</v>
      </c>
      <c r="BL10" s="649">
        <f t="shared" si="33"/>
        <v>0</v>
      </c>
      <c r="BM10" s="649">
        <f t="shared" si="34"/>
        <v>0</v>
      </c>
      <c r="BN10" s="649">
        <f t="shared" si="35"/>
        <v>0</v>
      </c>
      <c r="BO10" s="648">
        <f t="shared" si="36"/>
        <v>0</v>
      </c>
      <c r="BP10" s="649">
        <f t="shared" si="37"/>
        <v>0</v>
      </c>
      <c r="BQ10" s="650">
        <f t="shared" si="38"/>
        <v>0</v>
      </c>
      <c r="BR10" s="649">
        <f t="shared" si="39"/>
        <v>0</v>
      </c>
      <c r="BS10" s="649">
        <f t="shared" si="40"/>
        <v>0</v>
      </c>
      <c r="BT10" s="649">
        <f t="shared" si="41"/>
        <v>0</v>
      </c>
      <c r="BU10" s="648">
        <f t="shared" si="42"/>
        <v>0</v>
      </c>
      <c r="BV10" s="649">
        <f t="shared" si="43"/>
        <v>0</v>
      </c>
      <c r="BW10" s="650">
        <f t="shared" si="44"/>
        <v>0</v>
      </c>
      <c r="BX10" s="648">
        <f t="shared" si="45"/>
        <v>0</v>
      </c>
      <c r="BY10" s="649">
        <f t="shared" si="46"/>
        <v>0</v>
      </c>
      <c r="BZ10" s="650">
        <f t="shared" si="47"/>
        <v>0</v>
      </c>
      <c r="CA10" s="648">
        <f t="shared" si="48"/>
        <v>0</v>
      </c>
      <c r="CB10" s="649">
        <f t="shared" si="49"/>
        <v>0</v>
      </c>
      <c r="CC10" s="650">
        <f t="shared" si="50"/>
        <v>0</v>
      </c>
      <c r="CD10" s="648">
        <f t="shared" si="51"/>
        <v>0</v>
      </c>
      <c r="CE10" s="649">
        <f t="shared" si="52"/>
        <v>0</v>
      </c>
      <c r="CF10" s="650">
        <f t="shared" si="53"/>
        <v>0</v>
      </c>
      <c r="CG10" s="721">
        <f t="shared" si="54"/>
        <v>0</v>
      </c>
      <c r="CH10" s="722">
        <f t="shared" si="55"/>
        <v>0</v>
      </c>
      <c r="CI10" s="723">
        <f t="shared" si="56"/>
        <v>0</v>
      </c>
      <c r="CJ10" s="721">
        <f t="shared" si="57"/>
        <v>0</v>
      </c>
      <c r="CK10" s="722">
        <f t="shared" si="58"/>
        <v>0</v>
      </c>
      <c r="CL10" s="723">
        <f t="shared" si="59"/>
        <v>0</v>
      </c>
      <c r="CM10" s="721">
        <f t="shared" si="60"/>
        <v>0</v>
      </c>
      <c r="CN10" s="722">
        <f t="shared" si="61"/>
        <v>0</v>
      </c>
      <c r="CO10" s="723">
        <f t="shared" si="62"/>
        <v>0</v>
      </c>
      <c r="CP10" s="724">
        <f t="shared" si="63"/>
        <v>0</v>
      </c>
      <c r="CQ10" s="537">
        <f t="shared" si="64"/>
        <v>0</v>
      </c>
      <c r="CR10" s="725">
        <f t="shared" si="65"/>
        <v>0</v>
      </c>
      <c r="CS10" s="724">
        <f t="shared" si="66"/>
        <v>0</v>
      </c>
      <c r="CT10" s="537">
        <f t="shared" si="67"/>
        <v>0</v>
      </c>
      <c r="CU10" s="725">
        <f t="shared" si="68"/>
        <v>0</v>
      </c>
      <c r="CV10" s="724">
        <f t="shared" si="69"/>
        <v>0</v>
      </c>
      <c r="CW10" s="537">
        <f t="shared" si="70"/>
        <v>0</v>
      </c>
      <c r="CX10" s="725">
        <f t="shared" si="71"/>
        <v>0</v>
      </c>
      <c r="CY10" s="724">
        <f t="shared" si="72"/>
        <v>0</v>
      </c>
      <c r="CZ10" s="537">
        <f t="shared" si="73"/>
        <v>0</v>
      </c>
      <c r="DA10" s="725">
        <f t="shared" si="74"/>
        <v>0</v>
      </c>
      <c r="DB10" s="724">
        <f t="shared" si="75"/>
        <v>0</v>
      </c>
      <c r="DC10" s="537">
        <f t="shared" si="76"/>
        <v>0</v>
      </c>
      <c r="DD10" s="725">
        <f t="shared" si="77"/>
        <v>0</v>
      </c>
    </row>
    <row r="11" spans="3:108" ht="27.75" customHeight="1" x14ac:dyDescent="0.5">
      <c r="C11" s="357">
        <v>6</v>
      </c>
      <c r="D11" s="783"/>
      <c r="E11" s="219"/>
      <c r="F11" s="787">
        <f>SUM(G10)</f>
        <v>0</v>
      </c>
      <c r="G11" s="788">
        <f>SUM(F10)</f>
        <v>0</v>
      </c>
      <c r="H11" s="779">
        <f>SUM(I8)</f>
        <v>0</v>
      </c>
      <c r="I11" s="779">
        <f>SUM(H8)</f>
        <v>0</v>
      </c>
      <c r="J11" s="787">
        <f>SUM(K6)</f>
        <v>0</v>
      </c>
      <c r="K11" s="788">
        <f>SUM(J6)</f>
        <v>0</v>
      </c>
      <c r="L11" s="780"/>
      <c r="M11" s="778"/>
      <c r="N11" s="783"/>
      <c r="O11" s="784"/>
      <c r="P11" s="219"/>
      <c r="Q11" s="219"/>
      <c r="R11" s="879"/>
      <c r="S11" s="880"/>
      <c r="T11" s="779">
        <f>SUM(U9)</f>
        <v>0</v>
      </c>
      <c r="U11" s="779">
        <f>SUM(T9)</f>
        <v>0</v>
      </c>
      <c r="V11" s="787">
        <f>SUM(W7)</f>
        <v>0</v>
      </c>
      <c r="W11" s="788">
        <f>SUM(V7)</f>
        <v>0</v>
      </c>
      <c r="X11" s="219"/>
      <c r="Y11" s="219"/>
      <c r="Z11" s="783"/>
      <c r="AA11" s="784"/>
      <c r="AB11" s="219"/>
      <c r="AC11" s="784"/>
      <c r="AD11" s="25"/>
      <c r="AE11" s="216">
        <f t="shared" si="17"/>
        <v>0</v>
      </c>
      <c r="AF11" s="217">
        <f t="shared" si="18"/>
        <v>0</v>
      </c>
      <c r="AH11" s="3">
        <f t="shared" si="0"/>
        <v>0</v>
      </c>
      <c r="AI11" s="3">
        <f t="shared" si="1"/>
        <v>0</v>
      </c>
      <c r="AK11" s="18">
        <f t="shared" si="19"/>
        <v>0</v>
      </c>
      <c r="AM11" s="4">
        <v>6</v>
      </c>
      <c r="AN11" s="4"/>
      <c r="AO11" s="4"/>
      <c r="AP11" s="4"/>
      <c r="AQ11" s="4"/>
      <c r="AR11" s="4"/>
      <c r="AS11" s="4"/>
      <c r="AT11" s="4"/>
      <c r="AU11" s="10" t="str">
        <f>CONCATENATE(mannschaften!E11)</f>
        <v>Union PWV Diersbach 2</v>
      </c>
      <c r="AV11" s="40">
        <f t="shared" si="20"/>
        <v>0</v>
      </c>
      <c r="AW11" s="41">
        <f t="shared" si="21"/>
        <v>0</v>
      </c>
      <c r="AY11" s="717">
        <f t="shared" si="22"/>
        <v>0</v>
      </c>
      <c r="AZ11" s="717">
        <f t="shared" si="23"/>
        <v>0</v>
      </c>
      <c r="BA11" s="717">
        <f t="shared" si="23"/>
        <v>0</v>
      </c>
      <c r="BB11" s="48"/>
      <c r="BC11" s="648">
        <f t="shared" si="24"/>
        <v>0</v>
      </c>
      <c r="BD11" s="649">
        <f t="shared" si="25"/>
        <v>0</v>
      </c>
      <c r="BE11" s="650">
        <f t="shared" si="26"/>
        <v>0</v>
      </c>
      <c r="BF11" s="648">
        <f t="shared" si="27"/>
        <v>0</v>
      </c>
      <c r="BG11" s="649">
        <f t="shared" si="28"/>
        <v>0</v>
      </c>
      <c r="BH11" s="650">
        <f t="shared" si="29"/>
        <v>0</v>
      </c>
      <c r="BI11" s="648">
        <f t="shared" si="30"/>
        <v>0</v>
      </c>
      <c r="BJ11" s="649">
        <f t="shared" si="31"/>
        <v>0</v>
      </c>
      <c r="BK11" s="650">
        <f t="shared" si="32"/>
        <v>0</v>
      </c>
      <c r="BL11" s="649">
        <f t="shared" si="33"/>
        <v>0</v>
      </c>
      <c r="BM11" s="649">
        <f t="shared" si="34"/>
        <v>0</v>
      </c>
      <c r="BN11" s="649">
        <f t="shared" si="35"/>
        <v>0</v>
      </c>
      <c r="BO11" s="648">
        <f t="shared" si="36"/>
        <v>0</v>
      </c>
      <c r="BP11" s="649">
        <f t="shared" si="37"/>
        <v>0</v>
      </c>
      <c r="BQ11" s="650">
        <f t="shared" si="38"/>
        <v>0</v>
      </c>
      <c r="BR11" s="649">
        <f t="shared" si="39"/>
        <v>0</v>
      </c>
      <c r="BS11" s="649">
        <f t="shared" si="40"/>
        <v>0</v>
      </c>
      <c r="BT11" s="649">
        <f t="shared" si="41"/>
        <v>0</v>
      </c>
      <c r="BU11" s="648">
        <f t="shared" si="42"/>
        <v>0</v>
      </c>
      <c r="BV11" s="649">
        <f t="shared" si="43"/>
        <v>0</v>
      </c>
      <c r="BW11" s="650">
        <f t="shared" si="44"/>
        <v>0</v>
      </c>
      <c r="BX11" s="648">
        <f t="shared" si="45"/>
        <v>0</v>
      </c>
      <c r="BY11" s="649">
        <f t="shared" si="46"/>
        <v>0</v>
      </c>
      <c r="BZ11" s="650">
        <f t="shared" si="47"/>
        <v>0</v>
      </c>
      <c r="CA11" s="648">
        <f t="shared" si="48"/>
        <v>0</v>
      </c>
      <c r="CB11" s="649">
        <f t="shared" si="49"/>
        <v>0</v>
      </c>
      <c r="CC11" s="650">
        <f t="shared" si="50"/>
        <v>0</v>
      </c>
      <c r="CD11" s="648">
        <f t="shared" si="51"/>
        <v>0</v>
      </c>
      <c r="CE11" s="649">
        <f t="shared" si="52"/>
        <v>0</v>
      </c>
      <c r="CF11" s="650">
        <f t="shared" si="53"/>
        <v>0</v>
      </c>
      <c r="CG11" s="721">
        <f t="shared" si="54"/>
        <v>0</v>
      </c>
      <c r="CH11" s="722">
        <f t="shared" si="55"/>
        <v>0</v>
      </c>
      <c r="CI11" s="723">
        <f t="shared" si="56"/>
        <v>0</v>
      </c>
      <c r="CJ11" s="721">
        <f t="shared" si="57"/>
        <v>0</v>
      </c>
      <c r="CK11" s="722">
        <f t="shared" si="58"/>
        <v>0</v>
      </c>
      <c r="CL11" s="723">
        <f t="shared" si="59"/>
        <v>0</v>
      </c>
      <c r="CM11" s="721">
        <f t="shared" si="60"/>
        <v>0</v>
      </c>
      <c r="CN11" s="722">
        <f t="shared" si="61"/>
        <v>0</v>
      </c>
      <c r="CO11" s="723">
        <f t="shared" si="62"/>
        <v>0</v>
      </c>
      <c r="CP11" s="724">
        <f t="shared" ref="CP11:CP18" si="78">IF(BF21=3,1,0)</f>
        <v>0</v>
      </c>
      <c r="CQ11" s="537">
        <f t="shared" ref="CQ11:CQ18" si="79">IF(BF21=1,1,0)</f>
        <v>0</v>
      </c>
      <c r="CR11" s="725">
        <f t="shared" ref="CR11:CR18" si="80">IF(BG21=3,1,0)</f>
        <v>0</v>
      </c>
      <c r="CS11" s="724">
        <f t="shared" ref="CS11:CS18" si="81">IF(BI21=3,1,0)</f>
        <v>0</v>
      </c>
      <c r="CT11" s="537">
        <f t="shared" ref="CT11:CT18" si="82">IF(BI21=1,1,0)</f>
        <v>0</v>
      </c>
      <c r="CU11" s="725">
        <f t="shared" ref="CU11:CU18" si="83">IF(BJ21=3,1,0)</f>
        <v>0</v>
      </c>
      <c r="CV11" s="724">
        <f t="shared" ref="CV11:CV18" si="84">IF(BL21=3,1,0)</f>
        <v>0</v>
      </c>
      <c r="CW11" s="537">
        <f t="shared" ref="CW11:CW18" si="85">IF(BL21=1,1,0)</f>
        <v>0</v>
      </c>
      <c r="CX11" s="725">
        <f t="shared" ref="CX11:CX18" si="86">IF(BM21=3,1,0)</f>
        <v>0</v>
      </c>
      <c r="CY11" s="724">
        <f t="shared" ref="CY11:CY18" si="87">IF(BO21=3,1,0)</f>
        <v>0</v>
      </c>
      <c r="CZ11" s="537">
        <f t="shared" ref="CZ11:CZ18" si="88">IF(BO21=1,1,0)</f>
        <v>0</v>
      </c>
      <c r="DA11" s="725">
        <f t="shared" ref="DA11:DA18" si="89">IF(BP21=3,1,0)</f>
        <v>0</v>
      </c>
      <c r="DB11" s="724">
        <f t="shared" ref="DB11:DB18" si="90">IF(BR21=3,1,0)</f>
        <v>0</v>
      </c>
      <c r="DC11" s="537">
        <f t="shared" ref="DC11:DC18" si="91">IF(BR21=1,1,0)</f>
        <v>0</v>
      </c>
      <c r="DD11" s="725">
        <f t="shared" ref="DD11:DD18" si="92">IF(BS21=3,1,0)</f>
        <v>0</v>
      </c>
    </row>
    <row r="12" spans="3:108" ht="27.75" customHeight="1" x14ac:dyDescent="0.5">
      <c r="C12" s="357">
        <v>7</v>
      </c>
      <c r="D12" s="787">
        <f>SUM(E11)</f>
        <v>0</v>
      </c>
      <c r="E12" s="779">
        <f>SUM(D11)</f>
        <v>0</v>
      </c>
      <c r="F12" s="787">
        <f>SUM(G9)</f>
        <v>0</v>
      </c>
      <c r="G12" s="788">
        <f>SUM(F9)</f>
        <v>0</v>
      </c>
      <c r="H12" s="779">
        <f>SUM(I7)</f>
        <v>0</v>
      </c>
      <c r="I12" s="779">
        <f>SUM(H7)</f>
        <v>0</v>
      </c>
      <c r="J12" s="785"/>
      <c r="K12" s="784"/>
      <c r="L12" s="25"/>
      <c r="M12" s="219"/>
      <c r="N12" s="783"/>
      <c r="O12" s="784"/>
      <c r="P12" s="881"/>
      <c r="Q12" s="881"/>
      <c r="R12" s="787">
        <f>SUM(S10)</f>
        <v>0</v>
      </c>
      <c r="S12" s="788">
        <f>SUM(R10)</f>
        <v>0</v>
      </c>
      <c r="T12" s="779">
        <f>SUM(U8)</f>
        <v>0</v>
      </c>
      <c r="U12" s="779">
        <f>SUM(T8)</f>
        <v>0</v>
      </c>
      <c r="V12" s="787">
        <f>SUM(W6)</f>
        <v>0</v>
      </c>
      <c r="W12" s="788">
        <f>SUM(V6)</f>
        <v>0</v>
      </c>
      <c r="X12" s="780"/>
      <c r="Y12" s="219"/>
      <c r="Z12" s="783"/>
      <c r="AA12" s="784"/>
      <c r="AB12" s="219"/>
      <c r="AC12" s="784"/>
      <c r="AD12" s="25"/>
      <c r="AE12" s="216">
        <f t="shared" si="17"/>
        <v>0</v>
      </c>
      <c r="AF12" s="217">
        <f t="shared" si="18"/>
        <v>0</v>
      </c>
      <c r="AH12" s="3">
        <f t="shared" si="0"/>
        <v>0</v>
      </c>
      <c r="AI12" s="3">
        <f t="shared" si="1"/>
        <v>0</v>
      </c>
      <c r="AK12" s="18">
        <f t="shared" si="19"/>
        <v>0</v>
      </c>
      <c r="AM12" s="4">
        <v>7</v>
      </c>
      <c r="AN12" s="4"/>
      <c r="AO12" s="4"/>
      <c r="AP12" s="4"/>
      <c r="AQ12" s="4"/>
      <c r="AR12" s="4"/>
      <c r="AS12" s="4"/>
      <c r="AT12" s="4"/>
      <c r="AU12" s="10" t="str">
        <f>CONCATENATE(mannschaften!E12)</f>
        <v>PV Hub</v>
      </c>
      <c r="AV12" s="40">
        <f t="shared" si="20"/>
        <v>0</v>
      </c>
      <c r="AW12" s="41">
        <f t="shared" si="21"/>
        <v>0</v>
      </c>
      <c r="AY12" s="717">
        <f t="shared" si="22"/>
        <v>0</v>
      </c>
      <c r="AZ12" s="717">
        <f t="shared" si="23"/>
        <v>0</v>
      </c>
      <c r="BA12" s="717">
        <f t="shared" si="23"/>
        <v>0</v>
      </c>
      <c r="BB12" s="48"/>
      <c r="BC12" s="648">
        <f t="shared" si="24"/>
        <v>0</v>
      </c>
      <c r="BD12" s="649">
        <f t="shared" si="25"/>
        <v>0</v>
      </c>
      <c r="BE12" s="650">
        <f t="shared" si="26"/>
        <v>0</v>
      </c>
      <c r="BF12" s="648">
        <f t="shared" si="27"/>
        <v>0</v>
      </c>
      <c r="BG12" s="649">
        <f t="shared" si="28"/>
        <v>0</v>
      </c>
      <c r="BH12" s="650">
        <f t="shared" si="29"/>
        <v>0</v>
      </c>
      <c r="BI12" s="648">
        <f t="shared" si="30"/>
        <v>0</v>
      </c>
      <c r="BJ12" s="649">
        <f t="shared" si="31"/>
        <v>0</v>
      </c>
      <c r="BK12" s="650">
        <f t="shared" si="32"/>
        <v>0</v>
      </c>
      <c r="BL12" s="649">
        <f t="shared" si="33"/>
        <v>0</v>
      </c>
      <c r="BM12" s="649">
        <f t="shared" si="34"/>
        <v>0</v>
      </c>
      <c r="BN12" s="649">
        <f t="shared" si="35"/>
        <v>0</v>
      </c>
      <c r="BO12" s="648">
        <f t="shared" si="36"/>
        <v>0</v>
      </c>
      <c r="BP12" s="649">
        <f t="shared" si="37"/>
        <v>0</v>
      </c>
      <c r="BQ12" s="650">
        <f t="shared" si="38"/>
        <v>0</v>
      </c>
      <c r="BR12" s="649">
        <f t="shared" si="39"/>
        <v>0</v>
      </c>
      <c r="BS12" s="649">
        <f t="shared" si="40"/>
        <v>0</v>
      </c>
      <c r="BT12" s="649">
        <f t="shared" si="41"/>
        <v>0</v>
      </c>
      <c r="BU12" s="648">
        <f t="shared" si="42"/>
        <v>0</v>
      </c>
      <c r="BV12" s="649">
        <f t="shared" si="43"/>
        <v>0</v>
      </c>
      <c r="BW12" s="650">
        <f t="shared" si="44"/>
        <v>0</v>
      </c>
      <c r="BX12" s="648">
        <f t="shared" si="45"/>
        <v>0</v>
      </c>
      <c r="BY12" s="649">
        <f t="shared" si="46"/>
        <v>0</v>
      </c>
      <c r="BZ12" s="650">
        <f t="shared" si="47"/>
        <v>0</v>
      </c>
      <c r="CA12" s="648">
        <f t="shared" si="48"/>
        <v>0</v>
      </c>
      <c r="CB12" s="649">
        <f t="shared" si="49"/>
        <v>0</v>
      </c>
      <c r="CC12" s="650">
        <f t="shared" si="50"/>
        <v>0</v>
      </c>
      <c r="CD12" s="648">
        <f t="shared" si="51"/>
        <v>0</v>
      </c>
      <c r="CE12" s="649">
        <f t="shared" si="52"/>
        <v>0</v>
      </c>
      <c r="CF12" s="650">
        <f t="shared" si="53"/>
        <v>0</v>
      </c>
      <c r="CG12" s="721">
        <f t="shared" si="54"/>
        <v>0</v>
      </c>
      <c r="CH12" s="722">
        <f t="shared" si="55"/>
        <v>0</v>
      </c>
      <c r="CI12" s="723">
        <f t="shared" si="56"/>
        <v>0</v>
      </c>
      <c r="CJ12" s="721">
        <f t="shared" si="57"/>
        <v>0</v>
      </c>
      <c r="CK12" s="722">
        <f t="shared" si="58"/>
        <v>0</v>
      </c>
      <c r="CL12" s="723">
        <f t="shared" si="59"/>
        <v>0</v>
      </c>
      <c r="CM12" s="721">
        <f t="shared" si="60"/>
        <v>0</v>
      </c>
      <c r="CN12" s="722">
        <f t="shared" si="61"/>
        <v>0</v>
      </c>
      <c r="CO12" s="723">
        <f t="shared" si="62"/>
        <v>0</v>
      </c>
      <c r="CP12" s="724">
        <f t="shared" si="78"/>
        <v>0</v>
      </c>
      <c r="CQ12" s="537">
        <f t="shared" si="79"/>
        <v>0</v>
      </c>
      <c r="CR12" s="725">
        <f t="shared" si="80"/>
        <v>0</v>
      </c>
      <c r="CS12" s="724">
        <f t="shared" si="81"/>
        <v>0</v>
      </c>
      <c r="CT12" s="537">
        <f t="shared" si="82"/>
        <v>0</v>
      </c>
      <c r="CU12" s="725">
        <f t="shared" si="83"/>
        <v>0</v>
      </c>
      <c r="CV12" s="724">
        <f t="shared" si="84"/>
        <v>0</v>
      </c>
      <c r="CW12" s="537">
        <f t="shared" si="85"/>
        <v>0</v>
      </c>
      <c r="CX12" s="725">
        <f t="shared" si="86"/>
        <v>0</v>
      </c>
      <c r="CY12" s="724">
        <f t="shared" si="87"/>
        <v>0</v>
      </c>
      <c r="CZ12" s="537">
        <f t="shared" si="88"/>
        <v>0</v>
      </c>
      <c r="DA12" s="725">
        <f t="shared" si="89"/>
        <v>0</v>
      </c>
      <c r="DB12" s="724">
        <f t="shared" si="90"/>
        <v>0</v>
      </c>
      <c r="DC12" s="537">
        <f t="shared" si="91"/>
        <v>0</v>
      </c>
      <c r="DD12" s="725">
        <f t="shared" si="92"/>
        <v>0</v>
      </c>
    </row>
    <row r="13" spans="3:108" ht="27.75" customHeight="1" x14ac:dyDescent="0.5">
      <c r="C13" s="357">
        <v>8</v>
      </c>
      <c r="D13" s="787">
        <f>SUM(E10)</f>
        <v>0</v>
      </c>
      <c r="E13" s="779">
        <f>SUM(D10)</f>
        <v>0</v>
      </c>
      <c r="F13" s="787">
        <f>SUM(G8)</f>
        <v>0</v>
      </c>
      <c r="G13" s="788">
        <f>SUM(F8)</f>
        <v>0</v>
      </c>
      <c r="H13" s="779">
        <f>SUM(I6)</f>
        <v>0</v>
      </c>
      <c r="I13" s="779">
        <f>SUM(H6)</f>
        <v>0</v>
      </c>
      <c r="J13" s="783"/>
      <c r="K13" s="784"/>
      <c r="L13" s="780"/>
      <c r="M13" s="778"/>
      <c r="N13" s="879"/>
      <c r="O13" s="880"/>
      <c r="P13" s="779">
        <f>SUM(Q11)</f>
        <v>0</v>
      </c>
      <c r="Q13" s="779">
        <f>SUM(P11)</f>
        <v>0</v>
      </c>
      <c r="R13" s="787">
        <f>SUM(S9)</f>
        <v>0</v>
      </c>
      <c r="S13" s="788">
        <f>SUM(R9)</f>
        <v>0</v>
      </c>
      <c r="T13" s="779">
        <f>SUM(U7)</f>
        <v>0</v>
      </c>
      <c r="U13" s="779">
        <f>SUM(T7)</f>
        <v>0</v>
      </c>
      <c r="V13" s="785"/>
      <c r="W13" s="786"/>
      <c r="X13" s="219"/>
      <c r="Y13" s="219"/>
      <c r="Z13" s="783"/>
      <c r="AA13" s="784"/>
      <c r="AB13" s="779">
        <f>SUM(AC12)</f>
        <v>0</v>
      </c>
      <c r="AC13" s="788">
        <f>SUM(AB12)</f>
        <v>0</v>
      </c>
      <c r="AD13" s="25"/>
      <c r="AE13" s="216">
        <f t="shared" si="17"/>
        <v>0</v>
      </c>
      <c r="AF13" s="217">
        <f t="shared" si="18"/>
        <v>0</v>
      </c>
      <c r="AH13" s="3">
        <f t="shared" si="0"/>
        <v>0</v>
      </c>
      <c r="AI13" s="3">
        <f t="shared" si="1"/>
        <v>0</v>
      </c>
      <c r="AK13" s="18">
        <f t="shared" si="19"/>
        <v>0</v>
      </c>
      <c r="AM13" s="4">
        <v>8</v>
      </c>
      <c r="AN13" s="4"/>
      <c r="AO13" s="4"/>
      <c r="AP13" s="4"/>
      <c r="AQ13" s="4"/>
      <c r="AR13" s="4"/>
      <c r="AS13" s="4"/>
      <c r="AT13" s="4"/>
      <c r="AU13" s="10" t="str">
        <f>CONCATENATE(mannschaften!E13)</f>
        <v>Union PWV Ort/Osternach</v>
      </c>
      <c r="AV13" s="40">
        <f t="shared" si="20"/>
        <v>0</v>
      </c>
      <c r="AW13" s="41">
        <f t="shared" si="21"/>
        <v>0</v>
      </c>
      <c r="AY13" s="717">
        <f t="shared" si="22"/>
        <v>0</v>
      </c>
      <c r="AZ13" s="717">
        <f t="shared" si="23"/>
        <v>0</v>
      </c>
      <c r="BA13" s="717">
        <f t="shared" si="23"/>
        <v>0</v>
      </c>
      <c r="BB13" s="48"/>
      <c r="BC13" s="648">
        <f t="shared" si="24"/>
        <v>0</v>
      </c>
      <c r="BD13" s="649">
        <f t="shared" si="25"/>
        <v>0</v>
      </c>
      <c r="BE13" s="650">
        <f t="shared" si="26"/>
        <v>0</v>
      </c>
      <c r="BF13" s="648">
        <f t="shared" si="27"/>
        <v>0</v>
      </c>
      <c r="BG13" s="649">
        <f t="shared" si="28"/>
        <v>0</v>
      </c>
      <c r="BH13" s="650">
        <f t="shared" si="29"/>
        <v>0</v>
      </c>
      <c r="BI13" s="648">
        <f t="shared" si="30"/>
        <v>0</v>
      </c>
      <c r="BJ13" s="649">
        <f t="shared" si="31"/>
        <v>0</v>
      </c>
      <c r="BK13" s="650">
        <f t="shared" si="32"/>
        <v>0</v>
      </c>
      <c r="BL13" s="649">
        <f t="shared" si="33"/>
        <v>0</v>
      </c>
      <c r="BM13" s="649">
        <f t="shared" si="34"/>
        <v>0</v>
      </c>
      <c r="BN13" s="649">
        <f t="shared" si="35"/>
        <v>0</v>
      </c>
      <c r="BO13" s="648">
        <f t="shared" si="36"/>
        <v>0</v>
      </c>
      <c r="BP13" s="649">
        <f t="shared" si="37"/>
        <v>0</v>
      </c>
      <c r="BQ13" s="650">
        <f t="shared" si="38"/>
        <v>0</v>
      </c>
      <c r="BR13" s="649">
        <f t="shared" si="39"/>
        <v>0</v>
      </c>
      <c r="BS13" s="649">
        <f t="shared" si="40"/>
        <v>0</v>
      </c>
      <c r="BT13" s="649">
        <f t="shared" si="41"/>
        <v>0</v>
      </c>
      <c r="BU13" s="648">
        <f t="shared" si="42"/>
        <v>0</v>
      </c>
      <c r="BV13" s="649">
        <f t="shared" si="43"/>
        <v>0</v>
      </c>
      <c r="BW13" s="650">
        <f t="shared" si="44"/>
        <v>0</v>
      </c>
      <c r="BX13" s="648">
        <f t="shared" si="45"/>
        <v>0</v>
      </c>
      <c r="BY13" s="649">
        <f t="shared" si="46"/>
        <v>0</v>
      </c>
      <c r="BZ13" s="650">
        <f t="shared" si="47"/>
        <v>0</v>
      </c>
      <c r="CA13" s="648">
        <f t="shared" si="48"/>
        <v>0</v>
      </c>
      <c r="CB13" s="649">
        <f t="shared" si="49"/>
        <v>0</v>
      </c>
      <c r="CC13" s="650">
        <f t="shared" si="50"/>
        <v>0</v>
      </c>
      <c r="CD13" s="648">
        <f t="shared" si="51"/>
        <v>0</v>
      </c>
      <c r="CE13" s="649">
        <f t="shared" si="52"/>
        <v>0</v>
      </c>
      <c r="CF13" s="650">
        <f t="shared" si="53"/>
        <v>0</v>
      </c>
      <c r="CG13" s="721">
        <f t="shared" si="54"/>
        <v>0</v>
      </c>
      <c r="CH13" s="722">
        <f t="shared" si="55"/>
        <v>0</v>
      </c>
      <c r="CI13" s="723">
        <f t="shared" si="56"/>
        <v>0</v>
      </c>
      <c r="CJ13" s="721">
        <f t="shared" si="57"/>
        <v>0</v>
      </c>
      <c r="CK13" s="722">
        <f t="shared" si="58"/>
        <v>0</v>
      </c>
      <c r="CL13" s="723">
        <f t="shared" si="59"/>
        <v>0</v>
      </c>
      <c r="CM13" s="721">
        <f t="shared" si="60"/>
        <v>0</v>
      </c>
      <c r="CN13" s="722">
        <f t="shared" si="61"/>
        <v>0</v>
      </c>
      <c r="CO13" s="723">
        <f t="shared" si="62"/>
        <v>0</v>
      </c>
      <c r="CP13" s="724">
        <f t="shared" si="78"/>
        <v>0</v>
      </c>
      <c r="CQ13" s="537">
        <f t="shared" si="79"/>
        <v>0</v>
      </c>
      <c r="CR13" s="725">
        <f t="shared" si="80"/>
        <v>0</v>
      </c>
      <c r="CS13" s="724">
        <f t="shared" si="81"/>
        <v>0</v>
      </c>
      <c r="CT13" s="537">
        <f t="shared" si="82"/>
        <v>0</v>
      </c>
      <c r="CU13" s="725">
        <f t="shared" si="83"/>
        <v>0</v>
      </c>
      <c r="CV13" s="724">
        <f t="shared" si="84"/>
        <v>0</v>
      </c>
      <c r="CW13" s="537">
        <f t="shared" si="85"/>
        <v>0</v>
      </c>
      <c r="CX13" s="725">
        <f t="shared" si="86"/>
        <v>0</v>
      </c>
      <c r="CY13" s="724">
        <f t="shared" si="87"/>
        <v>0</v>
      </c>
      <c r="CZ13" s="537">
        <f t="shared" si="88"/>
        <v>0</v>
      </c>
      <c r="DA13" s="725">
        <f t="shared" si="89"/>
        <v>0</v>
      </c>
      <c r="DB13" s="724">
        <f t="shared" si="90"/>
        <v>0</v>
      </c>
      <c r="DC13" s="537">
        <f t="shared" si="91"/>
        <v>0</v>
      </c>
      <c r="DD13" s="725">
        <f t="shared" si="92"/>
        <v>0</v>
      </c>
    </row>
    <row r="14" spans="3:108" ht="27.75" customHeight="1" x14ac:dyDescent="0.5">
      <c r="C14" s="357">
        <v>9</v>
      </c>
      <c r="D14" s="787">
        <f>SUM(E9)</f>
        <v>0</v>
      </c>
      <c r="E14" s="779">
        <f>SUM(D9)</f>
        <v>0</v>
      </c>
      <c r="F14" s="787">
        <f>SUM(G7)</f>
        <v>0</v>
      </c>
      <c r="G14" s="788">
        <f>SUM(F7)</f>
        <v>0</v>
      </c>
      <c r="H14" s="219"/>
      <c r="I14" s="780"/>
      <c r="J14" s="785"/>
      <c r="K14" s="784"/>
      <c r="L14" s="882"/>
      <c r="M14" s="881"/>
      <c r="N14" s="787">
        <f>SUM(O12)</f>
        <v>0</v>
      </c>
      <c r="O14" s="788">
        <f>SUM(N12)</f>
        <v>0</v>
      </c>
      <c r="P14" s="779">
        <f>SUM(Q10)</f>
        <v>0</v>
      </c>
      <c r="Q14" s="779">
        <f>SUM(P10)</f>
        <v>0</v>
      </c>
      <c r="R14" s="787">
        <f>SUM(S8)</f>
        <v>0</v>
      </c>
      <c r="S14" s="788">
        <f>SUM(R8)</f>
        <v>0</v>
      </c>
      <c r="T14" s="779">
        <f>SUM(U6)</f>
        <v>0</v>
      </c>
      <c r="U14" s="779">
        <f>SUM(T6)</f>
        <v>0</v>
      </c>
      <c r="V14" s="785"/>
      <c r="W14" s="786"/>
      <c r="X14" s="780"/>
      <c r="Y14" s="219"/>
      <c r="Z14" s="787">
        <f>SUM(AA13)</f>
        <v>0</v>
      </c>
      <c r="AA14" s="788">
        <f>SUM(Z13)</f>
        <v>0</v>
      </c>
      <c r="AB14" s="779">
        <f>SUM(AC11)</f>
        <v>0</v>
      </c>
      <c r="AC14" s="788">
        <f>SUM(AB11)</f>
        <v>0</v>
      </c>
      <c r="AD14" s="25"/>
      <c r="AE14" s="216">
        <f t="shared" si="17"/>
        <v>0</v>
      </c>
      <c r="AF14" s="217">
        <f t="shared" si="18"/>
        <v>0</v>
      </c>
      <c r="AH14" s="3">
        <f t="shared" si="0"/>
        <v>0</v>
      </c>
      <c r="AI14" s="3">
        <f t="shared" si="1"/>
        <v>0</v>
      </c>
      <c r="AK14" s="18">
        <f t="shared" si="19"/>
        <v>0</v>
      </c>
      <c r="AM14" s="4">
        <v>9</v>
      </c>
      <c r="AN14" s="4"/>
      <c r="AO14" s="4"/>
      <c r="AP14" s="4"/>
      <c r="AQ14" s="4"/>
      <c r="AR14" s="4"/>
      <c r="AS14" s="4"/>
      <c r="AT14" s="4"/>
      <c r="AU14" s="10" t="str">
        <f>CONCATENATE(mannschaften!E14)</f>
        <v xml:space="preserve"> </v>
      </c>
      <c r="AV14" s="40">
        <f t="shared" si="20"/>
        <v>0</v>
      </c>
      <c r="AW14" s="41">
        <f t="shared" si="21"/>
        <v>0</v>
      </c>
      <c r="AY14" s="717">
        <f t="shared" si="22"/>
        <v>0</v>
      </c>
      <c r="AZ14" s="717">
        <f t="shared" si="23"/>
        <v>0</v>
      </c>
      <c r="BA14" s="717">
        <f t="shared" si="23"/>
        <v>0</v>
      </c>
      <c r="BB14" s="48"/>
      <c r="BC14" s="648">
        <f t="shared" si="24"/>
        <v>0</v>
      </c>
      <c r="BD14" s="649">
        <f t="shared" si="25"/>
        <v>0</v>
      </c>
      <c r="BE14" s="650">
        <f t="shared" si="26"/>
        <v>0</v>
      </c>
      <c r="BF14" s="648">
        <f t="shared" si="27"/>
        <v>0</v>
      </c>
      <c r="BG14" s="649">
        <f t="shared" si="28"/>
        <v>0</v>
      </c>
      <c r="BH14" s="650">
        <f t="shared" si="29"/>
        <v>0</v>
      </c>
      <c r="BI14" s="648">
        <f t="shared" si="30"/>
        <v>0</v>
      </c>
      <c r="BJ14" s="649">
        <f t="shared" si="31"/>
        <v>0</v>
      </c>
      <c r="BK14" s="650">
        <f t="shared" si="32"/>
        <v>0</v>
      </c>
      <c r="BL14" s="649">
        <f t="shared" si="33"/>
        <v>0</v>
      </c>
      <c r="BM14" s="649">
        <f t="shared" si="34"/>
        <v>0</v>
      </c>
      <c r="BN14" s="649">
        <f t="shared" si="35"/>
        <v>0</v>
      </c>
      <c r="BO14" s="648">
        <f t="shared" si="36"/>
        <v>0</v>
      </c>
      <c r="BP14" s="649">
        <f t="shared" si="37"/>
        <v>0</v>
      </c>
      <c r="BQ14" s="650">
        <f t="shared" si="38"/>
        <v>0</v>
      </c>
      <c r="BR14" s="649">
        <f t="shared" si="39"/>
        <v>0</v>
      </c>
      <c r="BS14" s="649">
        <f t="shared" si="40"/>
        <v>0</v>
      </c>
      <c r="BT14" s="649">
        <f t="shared" si="41"/>
        <v>0</v>
      </c>
      <c r="BU14" s="648">
        <f t="shared" si="42"/>
        <v>0</v>
      </c>
      <c r="BV14" s="649">
        <f t="shared" si="43"/>
        <v>0</v>
      </c>
      <c r="BW14" s="650">
        <f t="shared" si="44"/>
        <v>0</v>
      </c>
      <c r="BX14" s="648">
        <f t="shared" si="45"/>
        <v>0</v>
      </c>
      <c r="BY14" s="649">
        <f t="shared" si="46"/>
        <v>0</v>
      </c>
      <c r="BZ14" s="650">
        <f t="shared" si="47"/>
        <v>0</v>
      </c>
      <c r="CA14" s="648">
        <f t="shared" si="48"/>
        <v>0</v>
      </c>
      <c r="CB14" s="649">
        <f t="shared" si="49"/>
        <v>0</v>
      </c>
      <c r="CC14" s="650">
        <f t="shared" si="50"/>
        <v>0</v>
      </c>
      <c r="CD14" s="648">
        <f t="shared" si="51"/>
        <v>0</v>
      </c>
      <c r="CE14" s="649">
        <f t="shared" si="52"/>
        <v>0</v>
      </c>
      <c r="CF14" s="650">
        <f t="shared" si="53"/>
        <v>0</v>
      </c>
      <c r="CG14" s="721">
        <f t="shared" si="54"/>
        <v>0</v>
      </c>
      <c r="CH14" s="722">
        <f t="shared" si="55"/>
        <v>0</v>
      </c>
      <c r="CI14" s="723">
        <f t="shared" si="56"/>
        <v>0</v>
      </c>
      <c r="CJ14" s="721">
        <f t="shared" si="57"/>
        <v>0</v>
      </c>
      <c r="CK14" s="722">
        <f t="shared" si="58"/>
        <v>0</v>
      </c>
      <c r="CL14" s="723">
        <f t="shared" si="59"/>
        <v>0</v>
      </c>
      <c r="CM14" s="721">
        <f t="shared" si="60"/>
        <v>0</v>
      </c>
      <c r="CN14" s="722">
        <f t="shared" si="61"/>
        <v>0</v>
      </c>
      <c r="CO14" s="723">
        <f t="shared" si="62"/>
        <v>0</v>
      </c>
      <c r="CP14" s="724">
        <f t="shared" si="78"/>
        <v>0</v>
      </c>
      <c r="CQ14" s="537">
        <f t="shared" si="79"/>
        <v>0</v>
      </c>
      <c r="CR14" s="725">
        <f t="shared" si="80"/>
        <v>0</v>
      </c>
      <c r="CS14" s="724">
        <f t="shared" si="81"/>
        <v>0</v>
      </c>
      <c r="CT14" s="537">
        <f t="shared" si="82"/>
        <v>0</v>
      </c>
      <c r="CU14" s="725">
        <f t="shared" si="83"/>
        <v>0</v>
      </c>
      <c r="CV14" s="724">
        <f t="shared" si="84"/>
        <v>0</v>
      </c>
      <c r="CW14" s="537">
        <f t="shared" si="85"/>
        <v>0</v>
      </c>
      <c r="CX14" s="725">
        <f t="shared" si="86"/>
        <v>0</v>
      </c>
      <c r="CY14" s="724">
        <f t="shared" si="87"/>
        <v>0</v>
      </c>
      <c r="CZ14" s="537">
        <f t="shared" si="88"/>
        <v>0</v>
      </c>
      <c r="DA14" s="725">
        <f t="shared" si="89"/>
        <v>0</v>
      </c>
      <c r="DB14" s="724">
        <f t="shared" si="90"/>
        <v>0</v>
      </c>
      <c r="DC14" s="537">
        <f t="shared" si="91"/>
        <v>0</v>
      </c>
      <c r="DD14" s="725">
        <f t="shared" si="92"/>
        <v>0</v>
      </c>
    </row>
    <row r="15" spans="3:108" ht="27.75" customHeight="1" x14ac:dyDescent="0.5">
      <c r="C15" s="357">
        <v>10</v>
      </c>
      <c r="D15" s="787">
        <f>SUM(E8)</f>
        <v>0</v>
      </c>
      <c r="E15" s="779">
        <f>SUM(D8)</f>
        <v>0</v>
      </c>
      <c r="F15" s="787">
        <f>SUM(G6)</f>
        <v>0</v>
      </c>
      <c r="G15" s="788">
        <f>SUM(F6)</f>
        <v>0</v>
      </c>
      <c r="H15" s="780"/>
      <c r="I15" s="219"/>
      <c r="J15" s="879"/>
      <c r="K15" s="880"/>
      <c r="L15" s="792">
        <f>SUM(M13)</f>
        <v>0</v>
      </c>
      <c r="M15" s="779">
        <f>SUM(L13)</f>
        <v>0</v>
      </c>
      <c r="N15" s="787">
        <f>SUM(O11)</f>
        <v>0</v>
      </c>
      <c r="O15" s="788">
        <f>SUM(N11)</f>
        <v>0</v>
      </c>
      <c r="P15" s="779">
        <f>SUM(Q9)</f>
        <v>0</v>
      </c>
      <c r="Q15" s="779">
        <f>SUM(P9)</f>
        <v>0</v>
      </c>
      <c r="R15" s="787">
        <f>SUM(S7)</f>
        <v>0</v>
      </c>
      <c r="S15" s="788">
        <f>SUM(R7)</f>
        <v>0</v>
      </c>
      <c r="T15" s="780"/>
      <c r="U15" s="219"/>
      <c r="V15" s="785"/>
      <c r="W15" s="786"/>
      <c r="X15" s="779">
        <f>SUM(Y14)</f>
        <v>0</v>
      </c>
      <c r="Y15" s="779">
        <f>SUM(X14)</f>
        <v>0</v>
      </c>
      <c r="Z15" s="787">
        <f>SUM(AA12)</f>
        <v>0</v>
      </c>
      <c r="AA15" s="788">
        <f>SUM(Z12)</f>
        <v>0</v>
      </c>
      <c r="AB15" s="779">
        <f>SUM(AC10)</f>
        <v>0</v>
      </c>
      <c r="AC15" s="788">
        <f>SUM(AB10)</f>
        <v>0</v>
      </c>
      <c r="AD15" s="25"/>
      <c r="AE15" s="216">
        <f t="shared" si="17"/>
        <v>0</v>
      </c>
      <c r="AF15" s="217">
        <f t="shared" si="18"/>
        <v>0</v>
      </c>
      <c r="AH15" s="3">
        <f t="shared" si="0"/>
        <v>0</v>
      </c>
      <c r="AI15" s="3">
        <f t="shared" si="1"/>
        <v>0</v>
      </c>
      <c r="AK15" s="18">
        <f t="shared" si="19"/>
        <v>0</v>
      </c>
      <c r="AM15" s="4">
        <v>10</v>
      </c>
      <c r="AN15" s="4"/>
      <c r="AO15" s="4"/>
      <c r="AP15" s="4"/>
      <c r="AQ15" s="4"/>
      <c r="AR15" s="4"/>
      <c r="AS15" s="4"/>
      <c r="AT15" s="4"/>
      <c r="AU15" s="10" t="str">
        <f>CONCATENATE(mannschaften!E15)</f>
        <v/>
      </c>
      <c r="AV15" s="40">
        <f t="shared" si="20"/>
        <v>0</v>
      </c>
      <c r="AW15" s="41">
        <f t="shared" si="21"/>
        <v>0</v>
      </c>
      <c r="AY15" s="717">
        <f t="shared" si="22"/>
        <v>0</v>
      </c>
      <c r="AZ15" s="717">
        <f t="shared" si="23"/>
        <v>0</v>
      </c>
      <c r="BA15" s="717">
        <f t="shared" si="23"/>
        <v>0</v>
      </c>
      <c r="BB15" s="119"/>
      <c r="BC15" s="648">
        <f t="shared" si="24"/>
        <v>0</v>
      </c>
      <c r="BD15" s="649">
        <f t="shared" si="25"/>
        <v>0</v>
      </c>
      <c r="BE15" s="650">
        <f t="shared" si="26"/>
        <v>0</v>
      </c>
      <c r="BF15" s="648">
        <f t="shared" si="27"/>
        <v>0</v>
      </c>
      <c r="BG15" s="649">
        <f t="shared" si="28"/>
        <v>0</v>
      </c>
      <c r="BH15" s="650">
        <f t="shared" si="29"/>
        <v>0</v>
      </c>
      <c r="BI15" s="648">
        <f t="shared" si="30"/>
        <v>0</v>
      </c>
      <c r="BJ15" s="649">
        <f t="shared" si="31"/>
        <v>0</v>
      </c>
      <c r="BK15" s="650">
        <f t="shared" si="32"/>
        <v>0</v>
      </c>
      <c r="BL15" s="649">
        <f t="shared" si="33"/>
        <v>0</v>
      </c>
      <c r="BM15" s="649">
        <f t="shared" si="34"/>
        <v>0</v>
      </c>
      <c r="BN15" s="649">
        <f t="shared" si="35"/>
        <v>0</v>
      </c>
      <c r="BO15" s="648">
        <f t="shared" si="36"/>
        <v>0</v>
      </c>
      <c r="BP15" s="649">
        <f t="shared" si="37"/>
        <v>0</v>
      </c>
      <c r="BQ15" s="650">
        <f t="shared" si="38"/>
        <v>0</v>
      </c>
      <c r="BR15" s="649">
        <f t="shared" si="39"/>
        <v>0</v>
      </c>
      <c r="BS15" s="649">
        <f t="shared" si="40"/>
        <v>0</v>
      </c>
      <c r="BT15" s="649">
        <f t="shared" si="41"/>
        <v>0</v>
      </c>
      <c r="BU15" s="648">
        <f t="shared" si="42"/>
        <v>0</v>
      </c>
      <c r="BV15" s="649">
        <f t="shared" si="43"/>
        <v>0</v>
      </c>
      <c r="BW15" s="650">
        <f t="shared" si="44"/>
        <v>0</v>
      </c>
      <c r="BX15" s="648">
        <f t="shared" si="45"/>
        <v>0</v>
      </c>
      <c r="BY15" s="649">
        <f t="shared" si="46"/>
        <v>0</v>
      </c>
      <c r="BZ15" s="650">
        <f t="shared" si="47"/>
        <v>0</v>
      </c>
      <c r="CA15" s="648">
        <f t="shared" si="48"/>
        <v>0</v>
      </c>
      <c r="CB15" s="649">
        <f t="shared" si="49"/>
        <v>0</v>
      </c>
      <c r="CC15" s="650">
        <f t="shared" si="50"/>
        <v>0</v>
      </c>
      <c r="CD15" s="648">
        <f t="shared" si="51"/>
        <v>0</v>
      </c>
      <c r="CE15" s="649">
        <f t="shared" si="52"/>
        <v>0</v>
      </c>
      <c r="CF15" s="650">
        <f t="shared" si="53"/>
        <v>0</v>
      </c>
      <c r="CG15" s="721">
        <f t="shared" si="54"/>
        <v>0</v>
      </c>
      <c r="CH15" s="722">
        <f t="shared" si="55"/>
        <v>0</v>
      </c>
      <c r="CI15" s="723">
        <f t="shared" si="56"/>
        <v>0</v>
      </c>
      <c r="CJ15" s="721">
        <f t="shared" si="57"/>
        <v>0</v>
      </c>
      <c r="CK15" s="722">
        <f t="shared" si="58"/>
        <v>0</v>
      </c>
      <c r="CL15" s="723">
        <f t="shared" si="59"/>
        <v>0</v>
      </c>
      <c r="CM15" s="721">
        <f t="shared" si="60"/>
        <v>0</v>
      </c>
      <c r="CN15" s="722">
        <f t="shared" si="61"/>
        <v>0</v>
      </c>
      <c r="CO15" s="723">
        <f t="shared" si="62"/>
        <v>0</v>
      </c>
      <c r="CP15" s="724">
        <f t="shared" si="78"/>
        <v>0</v>
      </c>
      <c r="CQ15" s="537">
        <f t="shared" si="79"/>
        <v>0</v>
      </c>
      <c r="CR15" s="725">
        <f t="shared" si="80"/>
        <v>0</v>
      </c>
      <c r="CS15" s="724">
        <f t="shared" si="81"/>
        <v>0</v>
      </c>
      <c r="CT15" s="537">
        <f t="shared" si="82"/>
        <v>0</v>
      </c>
      <c r="CU15" s="725">
        <f t="shared" si="83"/>
        <v>0</v>
      </c>
      <c r="CV15" s="724">
        <f t="shared" si="84"/>
        <v>0</v>
      </c>
      <c r="CW15" s="537">
        <f t="shared" si="85"/>
        <v>0</v>
      </c>
      <c r="CX15" s="725">
        <f t="shared" si="86"/>
        <v>0</v>
      </c>
      <c r="CY15" s="724">
        <f t="shared" si="87"/>
        <v>0</v>
      </c>
      <c r="CZ15" s="537">
        <f t="shared" si="88"/>
        <v>0</v>
      </c>
      <c r="DA15" s="725">
        <f t="shared" si="89"/>
        <v>0</v>
      </c>
      <c r="DB15" s="724">
        <f t="shared" si="90"/>
        <v>0</v>
      </c>
      <c r="DC15" s="537">
        <f t="shared" si="91"/>
        <v>0</v>
      </c>
      <c r="DD15" s="725">
        <f t="shared" si="92"/>
        <v>0</v>
      </c>
    </row>
    <row r="16" spans="3:108" ht="27.75" customHeight="1" x14ac:dyDescent="0.5">
      <c r="C16" s="357">
        <v>11</v>
      </c>
      <c r="D16" s="787">
        <f>SUM(E7)</f>
        <v>0</v>
      </c>
      <c r="E16" s="779">
        <f>SUM(D7)</f>
        <v>0</v>
      </c>
      <c r="F16" s="785">
        <v>2</v>
      </c>
      <c r="G16" s="784">
        <v>3</v>
      </c>
      <c r="H16" s="881"/>
      <c r="I16" s="881"/>
      <c r="J16" s="787">
        <f>SUM(K14)</f>
        <v>0</v>
      </c>
      <c r="K16" s="788">
        <f>SUM(J14)</f>
        <v>0</v>
      </c>
      <c r="L16" s="792">
        <f>SUM(M12)</f>
        <v>0</v>
      </c>
      <c r="M16" s="779">
        <f>SUM(L12)</f>
        <v>0</v>
      </c>
      <c r="N16" s="787">
        <f>SUM(O10)</f>
        <v>0</v>
      </c>
      <c r="O16" s="788">
        <f>SUM(N10)</f>
        <v>0</v>
      </c>
      <c r="P16" s="779">
        <f>SUM(Q8)</f>
        <v>0</v>
      </c>
      <c r="Q16" s="779">
        <f>SUM(P8)</f>
        <v>0</v>
      </c>
      <c r="R16" s="787">
        <f>SUM(S6)</f>
        <v>0</v>
      </c>
      <c r="S16" s="788">
        <f>SUM(R6)</f>
        <v>0</v>
      </c>
      <c r="T16" s="780"/>
      <c r="U16" s="219"/>
      <c r="V16" s="787">
        <f>SUM(W15)</f>
        <v>0</v>
      </c>
      <c r="W16" s="788">
        <f>SUM(V15)</f>
        <v>0</v>
      </c>
      <c r="X16" s="779">
        <f>SUM(Y13)</f>
        <v>0</v>
      </c>
      <c r="Y16" s="779">
        <f>SUM(X13)</f>
        <v>0</v>
      </c>
      <c r="Z16" s="787">
        <f>SUM(AA11)</f>
        <v>0</v>
      </c>
      <c r="AA16" s="788">
        <f>SUM(Z11)</f>
        <v>0</v>
      </c>
      <c r="AB16" s="779">
        <f>SUM(AC9)</f>
        <v>0</v>
      </c>
      <c r="AC16" s="788">
        <f>SUM(AB9)</f>
        <v>0</v>
      </c>
      <c r="AD16" s="25"/>
      <c r="AE16" s="216">
        <f t="shared" si="17"/>
        <v>0</v>
      </c>
      <c r="AF16" s="217">
        <f t="shared" si="18"/>
        <v>3</v>
      </c>
      <c r="AH16" s="3">
        <f t="shared" si="0"/>
        <v>2</v>
      </c>
      <c r="AI16" s="3">
        <f t="shared" si="1"/>
        <v>3</v>
      </c>
      <c r="AK16" s="18">
        <f t="shared" si="19"/>
        <v>0.66666666666666663</v>
      </c>
      <c r="AM16" s="4">
        <v>11</v>
      </c>
      <c r="AN16" s="4"/>
      <c r="AO16" s="4"/>
      <c r="AP16" s="4"/>
      <c r="AQ16" s="4"/>
      <c r="AR16" s="4"/>
      <c r="AS16" s="4"/>
      <c r="AT16" s="4"/>
      <c r="AU16" s="10" t="str">
        <f>CONCATENATE(mannschaften!E16)</f>
        <v/>
      </c>
      <c r="AV16" s="40">
        <f t="shared" si="20"/>
        <v>0</v>
      </c>
      <c r="AW16" s="41">
        <f t="shared" si="21"/>
        <v>0.66666666666666663</v>
      </c>
      <c r="AY16" s="717">
        <f t="shared" si="22"/>
        <v>0</v>
      </c>
      <c r="AZ16" s="717">
        <f t="shared" si="23"/>
        <v>0</v>
      </c>
      <c r="BA16" s="717">
        <f>SUM(BE16,BH16,BK16,BN16,BQ16,BT16,BW16,BZ16,CC16,CF16,CI16,CL16,CO16,CR16,CU16,CX16,DA16,DD16)</f>
        <v>1</v>
      </c>
      <c r="BB16" s="119"/>
      <c r="BC16" s="648">
        <f t="shared" si="24"/>
        <v>0</v>
      </c>
      <c r="BD16" s="649">
        <f t="shared" si="25"/>
        <v>0</v>
      </c>
      <c r="BE16" s="650">
        <f t="shared" si="26"/>
        <v>0</v>
      </c>
      <c r="BF16" s="648">
        <f t="shared" si="27"/>
        <v>0</v>
      </c>
      <c r="BG16" s="649">
        <f t="shared" si="28"/>
        <v>0</v>
      </c>
      <c r="BH16" s="650">
        <f t="shared" si="29"/>
        <v>1</v>
      </c>
      <c r="BI16" s="648">
        <f t="shared" si="30"/>
        <v>0</v>
      </c>
      <c r="BJ16" s="649">
        <f t="shared" si="31"/>
        <v>0</v>
      </c>
      <c r="BK16" s="650">
        <f t="shared" si="32"/>
        <v>0</v>
      </c>
      <c r="BL16" s="649">
        <f t="shared" si="33"/>
        <v>0</v>
      </c>
      <c r="BM16" s="649">
        <f t="shared" si="34"/>
        <v>0</v>
      </c>
      <c r="BN16" s="649">
        <f t="shared" si="35"/>
        <v>0</v>
      </c>
      <c r="BO16" s="648">
        <f t="shared" si="36"/>
        <v>0</v>
      </c>
      <c r="BP16" s="649">
        <f t="shared" si="37"/>
        <v>0</v>
      </c>
      <c r="BQ16" s="650">
        <f t="shared" si="38"/>
        <v>0</v>
      </c>
      <c r="BR16" s="649">
        <f t="shared" si="39"/>
        <v>0</v>
      </c>
      <c r="BS16" s="649">
        <f t="shared" si="40"/>
        <v>0</v>
      </c>
      <c r="BT16" s="649">
        <f t="shared" si="41"/>
        <v>0</v>
      </c>
      <c r="BU16" s="648">
        <f t="shared" si="42"/>
        <v>0</v>
      </c>
      <c r="BV16" s="649">
        <f t="shared" si="43"/>
        <v>0</v>
      </c>
      <c r="BW16" s="650">
        <f t="shared" si="44"/>
        <v>0</v>
      </c>
      <c r="BX16" s="648">
        <f t="shared" si="45"/>
        <v>0</v>
      </c>
      <c r="BY16" s="649">
        <f t="shared" si="46"/>
        <v>0</v>
      </c>
      <c r="BZ16" s="650">
        <f t="shared" si="47"/>
        <v>0</v>
      </c>
      <c r="CA16" s="648">
        <f t="shared" si="48"/>
        <v>0</v>
      </c>
      <c r="CB16" s="649">
        <f t="shared" si="49"/>
        <v>0</v>
      </c>
      <c r="CC16" s="650">
        <f t="shared" si="50"/>
        <v>0</v>
      </c>
      <c r="CD16" s="648">
        <f t="shared" si="51"/>
        <v>0</v>
      </c>
      <c r="CE16" s="649">
        <f t="shared" si="52"/>
        <v>0</v>
      </c>
      <c r="CF16" s="650">
        <f t="shared" si="53"/>
        <v>0</v>
      </c>
      <c r="CG16" s="721">
        <f t="shared" si="54"/>
        <v>0</v>
      </c>
      <c r="CH16" s="722">
        <f t="shared" si="55"/>
        <v>0</v>
      </c>
      <c r="CI16" s="723">
        <f t="shared" si="56"/>
        <v>0</v>
      </c>
      <c r="CJ16" s="721">
        <f t="shared" si="57"/>
        <v>0</v>
      </c>
      <c r="CK16" s="722">
        <f t="shared" si="58"/>
        <v>0</v>
      </c>
      <c r="CL16" s="723">
        <f t="shared" si="59"/>
        <v>0</v>
      </c>
      <c r="CM16" s="721">
        <f t="shared" si="60"/>
        <v>0</v>
      </c>
      <c r="CN16" s="722">
        <f t="shared" si="61"/>
        <v>0</v>
      </c>
      <c r="CO16" s="723">
        <f t="shared" si="62"/>
        <v>0</v>
      </c>
      <c r="CP16" s="724">
        <f t="shared" si="78"/>
        <v>0</v>
      </c>
      <c r="CQ16" s="537">
        <f t="shared" si="79"/>
        <v>0</v>
      </c>
      <c r="CR16" s="725">
        <f t="shared" si="80"/>
        <v>0</v>
      </c>
      <c r="CS16" s="724">
        <f t="shared" si="81"/>
        <v>0</v>
      </c>
      <c r="CT16" s="537">
        <f t="shared" si="82"/>
        <v>0</v>
      </c>
      <c r="CU16" s="725">
        <f t="shared" si="83"/>
        <v>0</v>
      </c>
      <c r="CV16" s="724">
        <f t="shared" si="84"/>
        <v>0</v>
      </c>
      <c r="CW16" s="537">
        <f t="shared" si="85"/>
        <v>0</v>
      </c>
      <c r="CX16" s="725">
        <f t="shared" si="86"/>
        <v>0</v>
      </c>
      <c r="CY16" s="724">
        <f t="shared" si="87"/>
        <v>0</v>
      </c>
      <c r="CZ16" s="537">
        <f t="shared" si="88"/>
        <v>0</v>
      </c>
      <c r="DA16" s="725">
        <f t="shared" si="89"/>
        <v>0</v>
      </c>
      <c r="DB16" s="724">
        <f t="shared" si="90"/>
        <v>0</v>
      </c>
      <c r="DC16" s="537">
        <f t="shared" si="91"/>
        <v>0</v>
      </c>
      <c r="DD16" s="725">
        <f t="shared" si="92"/>
        <v>0</v>
      </c>
    </row>
    <row r="17" spans="3:108" ht="27.75" customHeight="1" x14ac:dyDescent="0.5">
      <c r="C17" s="357">
        <v>12</v>
      </c>
      <c r="D17" s="787">
        <f>SUM(E6)</f>
        <v>0</v>
      </c>
      <c r="E17" s="779">
        <f>SUM(D6)</f>
        <v>0</v>
      </c>
      <c r="F17" s="879"/>
      <c r="G17" s="880"/>
      <c r="H17" s="779">
        <f>SUM(I15)</f>
        <v>0</v>
      </c>
      <c r="I17" s="779">
        <f>SUM(H15)</f>
        <v>0</v>
      </c>
      <c r="J17" s="787">
        <f>SUM(K13)</f>
        <v>0</v>
      </c>
      <c r="K17" s="788">
        <f>SUM(J13)</f>
        <v>0</v>
      </c>
      <c r="L17" s="792">
        <f>SUM(M11)</f>
        <v>0</v>
      </c>
      <c r="M17" s="779">
        <f>SUM(L11)</f>
        <v>0</v>
      </c>
      <c r="N17" s="787">
        <f>SUM(O9)</f>
        <v>0</v>
      </c>
      <c r="O17" s="788">
        <f>SUM(N9)</f>
        <v>0</v>
      </c>
      <c r="P17" s="779">
        <f>SUM(Q7)</f>
        <v>0</v>
      </c>
      <c r="Q17" s="779">
        <f>SUM(P7)</f>
        <v>0</v>
      </c>
      <c r="R17" s="785"/>
      <c r="S17" s="784"/>
      <c r="T17" s="779">
        <f>SUM(U16)</f>
        <v>0</v>
      </c>
      <c r="U17" s="779">
        <f>SUM(T16)</f>
        <v>0</v>
      </c>
      <c r="V17" s="787">
        <f>SUM(W14)</f>
        <v>0</v>
      </c>
      <c r="W17" s="788">
        <f>SUM(V14)</f>
        <v>0</v>
      </c>
      <c r="X17" s="779">
        <f>SUM(Y12)</f>
        <v>0</v>
      </c>
      <c r="Y17" s="779">
        <f>SUM(X12)</f>
        <v>0</v>
      </c>
      <c r="Z17" s="787">
        <f>SUM(AA10)</f>
        <v>0</v>
      </c>
      <c r="AA17" s="788">
        <f>SUM(Z10)</f>
        <v>0</v>
      </c>
      <c r="AB17" s="779">
        <f>SUM(AC8)</f>
        <v>0</v>
      </c>
      <c r="AC17" s="788">
        <f>SUM(AB8)</f>
        <v>0</v>
      </c>
      <c r="AD17" s="25"/>
      <c r="AE17" s="216">
        <f t="shared" si="17"/>
        <v>0</v>
      </c>
      <c r="AF17" s="217">
        <f t="shared" si="18"/>
        <v>0</v>
      </c>
      <c r="AH17" s="3">
        <f t="shared" si="0"/>
        <v>0</v>
      </c>
      <c r="AI17" s="3">
        <f t="shared" si="1"/>
        <v>0</v>
      </c>
      <c r="AK17" s="18">
        <f t="shared" si="19"/>
        <v>0</v>
      </c>
      <c r="AM17" s="4">
        <v>12</v>
      </c>
      <c r="AN17" s="4"/>
      <c r="AO17" s="4"/>
      <c r="AP17" s="4"/>
      <c r="AQ17" s="4"/>
      <c r="AR17" s="4"/>
      <c r="AS17" s="4"/>
      <c r="AT17" s="4"/>
      <c r="AU17" s="10" t="str">
        <f>CONCATENATE(mannschaften!E17)</f>
        <v/>
      </c>
      <c r="AV17" s="40">
        <f t="shared" si="20"/>
        <v>0</v>
      </c>
      <c r="AW17" s="41">
        <f t="shared" si="21"/>
        <v>0</v>
      </c>
      <c r="AY17" s="717">
        <f t="shared" si="22"/>
        <v>0</v>
      </c>
      <c r="AZ17" s="717">
        <f t="shared" si="23"/>
        <v>0</v>
      </c>
      <c r="BA17" s="717">
        <f>SUM(BE17,BH17,BK17,BN17,BQ17,BT17,BW17,BZ17,CC17,CF17,CI17,CL17,CO17,CR17,CU17,CX17,DA17,DD17)</f>
        <v>0</v>
      </c>
      <c r="BB17" s="119"/>
      <c r="BC17" s="648">
        <f t="shared" si="24"/>
        <v>0</v>
      </c>
      <c r="BD17" s="649">
        <f t="shared" si="25"/>
        <v>0</v>
      </c>
      <c r="BE17" s="650">
        <f t="shared" si="26"/>
        <v>0</v>
      </c>
      <c r="BF17" s="648">
        <f t="shared" si="27"/>
        <v>0</v>
      </c>
      <c r="BG17" s="649">
        <f t="shared" si="28"/>
        <v>0</v>
      </c>
      <c r="BH17" s="650">
        <f t="shared" si="29"/>
        <v>0</v>
      </c>
      <c r="BI17" s="648">
        <f t="shared" si="30"/>
        <v>0</v>
      </c>
      <c r="BJ17" s="649">
        <f t="shared" si="31"/>
        <v>0</v>
      </c>
      <c r="BK17" s="650">
        <f t="shared" si="32"/>
        <v>0</v>
      </c>
      <c r="BL17" s="649">
        <f t="shared" si="33"/>
        <v>0</v>
      </c>
      <c r="BM17" s="649">
        <f t="shared" si="34"/>
        <v>0</v>
      </c>
      <c r="BN17" s="649">
        <f t="shared" si="35"/>
        <v>0</v>
      </c>
      <c r="BO17" s="648">
        <f t="shared" si="36"/>
        <v>0</v>
      </c>
      <c r="BP17" s="649">
        <f t="shared" si="37"/>
        <v>0</v>
      </c>
      <c r="BQ17" s="650">
        <f t="shared" si="38"/>
        <v>0</v>
      </c>
      <c r="BR17" s="649">
        <f t="shared" si="39"/>
        <v>0</v>
      </c>
      <c r="BS17" s="649">
        <f t="shared" si="40"/>
        <v>0</v>
      </c>
      <c r="BT17" s="649">
        <f t="shared" si="41"/>
        <v>0</v>
      </c>
      <c r="BU17" s="648">
        <f t="shared" si="42"/>
        <v>0</v>
      </c>
      <c r="BV17" s="649">
        <f t="shared" si="43"/>
        <v>0</v>
      </c>
      <c r="BW17" s="650">
        <f t="shared" si="44"/>
        <v>0</v>
      </c>
      <c r="BX17" s="648">
        <f t="shared" si="45"/>
        <v>0</v>
      </c>
      <c r="BY17" s="649">
        <f t="shared" si="46"/>
        <v>0</v>
      </c>
      <c r="BZ17" s="650">
        <f t="shared" si="47"/>
        <v>0</v>
      </c>
      <c r="CA17" s="648">
        <f t="shared" si="48"/>
        <v>0</v>
      </c>
      <c r="CB17" s="649">
        <f t="shared" si="49"/>
        <v>0</v>
      </c>
      <c r="CC17" s="650">
        <f t="shared" si="50"/>
        <v>0</v>
      </c>
      <c r="CD17" s="648">
        <f t="shared" si="51"/>
        <v>0</v>
      </c>
      <c r="CE17" s="649">
        <f t="shared" si="52"/>
        <v>0</v>
      </c>
      <c r="CF17" s="650">
        <f t="shared" si="53"/>
        <v>0</v>
      </c>
      <c r="CG17" s="721">
        <f t="shared" si="54"/>
        <v>0</v>
      </c>
      <c r="CH17" s="722">
        <f t="shared" si="55"/>
        <v>0</v>
      </c>
      <c r="CI17" s="723">
        <f t="shared" si="56"/>
        <v>0</v>
      </c>
      <c r="CJ17" s="721">
        <f t="shared" si="57"/>
        <v>0</v>
      </c>
      <c r="CK17" s="722">
        <f t="shared" si="58"/>
        <v>0</v>
      </c>
      <c r="CL17" s="723">
        <f t="shared" si="59"/>
        <v>0</v>
      </c>
      <c r="CM17" s="721">
        <f t="shared" si="60"/>
        <v>0</v>
      </c>
      <c r="CN17" s="722">
        <f t="shared" si="61"/>
        <v>0</v>
      </c>
      <c r="CO17" s="723">
        <f>IF($AC36=3,1,0)</f>
        <v>0</v>
      </c>
      <c r="CP17" s="724">
        <f t="shared" si="78"/>
        <v>0</v>
      </c>
      <c r="CQ17" s="537">
        <f t="shared" si="79"/>
        <v>0</v>
      </c>
      <c r="CR17" s="725">
        <f t="shared" si="80"/>
        <v>0</v>
      </c>
      <c r="CS17" s="724">
        <f t="shared" si="81"/>
        <v>0</v>
      </c>
      <c r="CT17" s="537">
        <f t="shared" si="82"/>
        <v>0</v>
      </c>
      <c r="CU17" s="725">
        <f t="shared" si="83"/>
        <v>0</v>
      </c>
      <c r="CV17" s="724">
        <f t="shared" si="84"/>
        <v>0</v>
      </c>
      <c r="CW17" s="537">
        <f t="shared" si="85"/>
        <v>0</v>
      </c>
      <c r="CX17" s="725">
        <f t="shared" si="86"/>
        <v>0</v>
      </c>
      <c r="CY17" s="724">
        <f t="shared" si="87"/>
        <v>0</v>
      </c>
      <c r="CZ17" s="537">
        <f t="shared" si="88"/>
        <v>0</v>
      </c>
      <c r="DA17" s="725">
        <f t="shared" si="89"/>
        <v>0</v>
      </c>
      <c r="DB17" s="724">
        <f t="shared" si="90"/>
        <v>0</v>
      </c>
      <c r="DC17" s="537">
        <f t="shared" si="91"/>
        <v>0</v>
      </c>
      <c r="DD17" s="725">
        <f t="shared" si="92"/>
        <v>0</v>
      </c>
    </row>
    <row r="18" spans="3:108" ht="27.75" customHeight="1" x14ac:dyDescent="0.5">
      <c r="C18" s="357">
        <v>13</v>
      </c>
      <c r="D18" s="877"/>
      <c r="E18" s="878"/>
      <c r="F18" s="789">
        <f>SUM(G16)</f>
        <v>3</v>
      </c>
      <c r="G18" s="790">
        <f>SUM(F16)</f>
        <v>2</v>
      </c>
      <c r="H18" s="794">
        <f>SUM(I14)</f>
        <v>0</v>
      </c>
      <c r="I18" s="794">
        <f>SUM(H14)</f>
        <v>0</v>
      </c>
      <c r="J18" s="789">
        <f>SUM(K12)</f>
        <v>0</v>
      </c>
      <c r="K18" s="790">
        <f>SUM(J12)</f>
        <v>0</v>
      </c>
      <c r="L18" s="795">
        <f>SUM(M10)</f>
        <v>0</v>
      </c>
      <c r="M18" s="794">
        <f>SUM(L10)</f>
        <v>0</v>
      </c>
      <c r="N18" s="789">
        <f>SUM(O8)</f>
        <v>0</v>
      </c>
      <c r="O18" s="790">
        <f>SUM(N8)</f>
        <v>0</v>
      </c>
      <c r="P18" s="794">
        <f>SUM(Q6)</f>
        <v>0</v>
      </c>
      <c r="Q18" s="794">
        <f>SUM(P6)</f>
        <v>0</v>
      </c>
      <c r="R18" s="789">
        <f>SUM(S17)</f>
        <v>0</v>
      </c>
      <c r="S18" s="790">
        <f>SUM(R17)</f>
        <v>0</v>
      </c>
      <c r="T18" s="794">
        <f>SUM(U15)</f>
        <v>0</v>
      </c>
      <c r="U18" s="794">
        <f>SUM(T15)</f>
        <v>0</v>
      </c>
      <c r="V18" s="789">
        <f>SUM(W13)</f>
        <v>0</v>
      </c>
      <c r="W18" s="790">
        <f>SUM(V13)</f>
        <v>0</v>
      </c>
      <c r="X18" s="794">
        <f>SUM(Y11)</f>
        <v>0</v>
      </c>
      <c r="Y18" s="794">
        <f>SUM(X11)</f>
        <v>0</v>
      </c>
      <c r="Z18" s="789">
        <f>SUM(AA9)</f>
        <v>0</v>
      </c>
      <c r="AA18" s="790">
        <f>SUM(Z9)</f>
        <v>0</v>
      </c>
      <c r="AB18" s="794">
        <f>SUM(AC7)</f>
        <v>0</v>
      </c>
      <c r="AC18" s="790">
        <f>SUM(AB7)</f>
        <v>0</v>
      </c>
      <c r="AD18" s="25"/>
      <c r="AE18" s="216">
        <f t="shared" si="17"/>
        <v>3</v>
      </c>
      <c r="AF18" s="217">
        <f t="shared" si="18"/>
        <v>0</v>
      </c>
      <c r="AH18" s="3">
        <f t="shared" si="0"/>
        <v>3</v>
      </c>
      <c r="AI18" s="3">
        <f t="shared" si="1"/>
        <v>2</v>
      </c>
      <c r="AK18" s="18">
        <f t="shared" si="19"/>
        <v>1.5</v>
      </c>
      <c r="AM18" s="4">
        <v>13</v>
      </c>
      <c r="AN18" s="4"/>
      <c r="AO18" s="4"/>
      <c r="AP18" s="4"/>
      <c r="AQ18" s="4"/>
      <c r="AR18" s="4"/>
      <c r="AS18" s="4"/>
      <c r="AT18" s="4"/>
      <c r="AU18" s="10" t="str">
        <f>CONCATENATE(mannschaften!E18)</f>
        <v/>
      </c>
      <c r="AV18" s="40">
        <f t="shared" si="20"/>
        <v>3</v>
      </c>
      <c r="AW18" s="41">
        <f t="shared" si="21"/>
        <v>1.5</v>
      </c>
      <c r="AY18" s="717">
        <f t="shared" si="22"/>
        <v>1</v>
      </c>
      <c r="AZ18" s="717">
        <f t="shared" ref="AZ18" si="93">SUM(BD18,BG18,BJ18,BM18,BP18,BS18,BV18,BY18,CB18,CE18,CH18,CK18,CN18,CQ18,CT18,CW18,CZ18,DC18)</f>
        <v>0</v>
      </c>
      <c r="BA18" s="717">
        <f>SUM(BE18,BH18,BK18,BN18,BQ18,BT18,BW18,BZ18,CC18,CF18,CI18,CL18,CO18,CR18,CU18,CX18,DA18,DD18)</f>
        <v>0</v>
      </c>
      <c r="BB18" s="119"/>
      <c r="BC18" s="648">
        <f>IF($D37=3,1,0)</f>
        <v>0</v>
      </c>
      <c r="BD18" s="649">
        <f t="shared" si="25"/>
        <v>0</v>
      </c>
      <c r="BE18" s="650">
        <f t="shared" si="26"/>
        <v>0</v>
      </c>
      <c r="BF18" s="648">
        <f t="shared" si="27"/>
        <v>1</v>
      </c>
      <c r="BG18" s="649">
        <f>IF($F37=1,1,0)</f>
        <v>0</v>
      </c>
      <c r="BH18" s="650">
        <f>IF($G37=3,1,0)</f>
        <v>0</v>
      </c>
      <c r="BI18" s="648">
        <f>IF($H37=3,1,0)</f>
        <v>0</v>
      </c>
      <c r="BJ18" s="649">
        <f t="shared" si="31"/>
        <v>0</v>
      </c>
      <c r="BK18" s="650">
        <f t="shared" si="32"/>
        <v>0</v>
      </c>
      <c r="BL18" s="649">
        <f t="shared" si="33"/>
        <v>0</v>
      </c>
      <c r="BM18" s="649">
        <f t="shared" si="34"/>
        <v>0</v>
      </c>
      <c r="BN18" s="649">
        <f t="shared" si="35"/>
        <v>0</v>
      </c>
      <c r="BO18" s="648">
        <f t="shared" si="36"/>
        <v>0</v>
      </c>
      <c r="BP18" s="649">
        <f t="shared" si="37"/>
        <v>0</v>
      </c>
      <c r="BQ18" s="650">
        <f t="shared" si="38"/>
        <v>0</v>
      </c>
      <c r="BR18" s="649">
        <f>IF($N37=3,1,0)</f>
        <v>0</v>
      </c>
      <c r="BS18" s="649">
        <f t="shared" si="40"/>
        <v>0</v>
      </c>
      <c r="BT18" s="649">
        <f t="shared" si="41"/>
        <v>0</v>
      </c>
      <c r="BU18" s="648">
        <f t="shared" si="42"/>
        <v>0</v>
      </c>
      <c r="BV18" s="649">
        <f t="shared" si="43"/>
        <v>0</v>
      </c>
      <c r="BW18" s="650">
        <f t="shared" si="44"/>
        <v>0</v>
      </c>
      <c r="BX18" s="648">
        <f t="shared" si="45"/>
        <v>0</v>
      </c>
      <c r="BY18" s="649">
        <f t="shared" si="46"/>
        <v>0</v>
      </c>
      <c r="BZ18" s="650">
        <f t="shared" si="47"/>
        <v>0</v>
      </c>
      <c r="CA18" s="648">
        <f t="shared" si="48"/>
        <v>0</v>
      </c>
      <c r="CB18" s="649">
        <f t="shared" si="49"/>
        <v>0</v>
      </c>
      <c r="CC18" s="650">
        <f t="shared" si="50"/>
        <v>0</v>
      </c>
      <c r="CD18" s="648">
        <f t="shared" si="51"/>
        <v>0</v>
      </c>
      <c r="CE18" s="649">
        <f t="shared" si="52"/>
        <v>0</v>
      </c>
      <c r="CF18" s="650">
        <f t="shared" si="53"/>
        <v>0</v>
      </c>
      <c r="CG18" s="721">
        <f t="shared" si="54"/>
        <v>0</v>
      </c>
      <c r="CH18" s="722">
        <f t="shared" si="55"/>
        <v>0</v>
      </c>
      <c r="CI18" s="723">
        <f t="shared" si="56"/>
        <v>0</v>
      </c>
      <c r="CJ18" s="721">
        <f t="shared" si="57"/>
        <v>0</v>
      </c>
      <c r="CK18" s="722">
        <f t="shared" si="58"/>
        <v>0</v>
      </c>
      <c r="CL18" s="723">
        <f t="shared" si="59"/>
        <v>0</v>
      </c>
      <c r="CM18" s="721">
        <f t="shared" si="60"/>
        <v>0</v>
      </c>
      <c r="CN18" s="722">
        <f t="shared" si="61"/>
        <v>0</v>
      </c>
      <c r="CO18" s="723">
        <f>IF($AC37=3,1,0)</f>
        <v>0</v>
      </c>
      <c r="CP18" s="724">
        <f t="shared" si="78"/>
        <v>0</v>
      </c>
      <c r="CQ18" s="537">
        <f t="shared" si="79"/>
        <v>0</v>
      </c>
      <c r="CR18" s="725">
        <f t="shared" si="80"/>
        <v>0</v>
      </c>
      <c r="CS18" s="724">
        <f t="shared" si="81"/>
        <v>0</v>
      </c>
      <c r="CT18" s="537">
        <f t="shared" si="82"/>
        <v>0</v>
      </c>
      <c r="CU18" s="725">
        <f t="shared" si="83"/>
        <v>0</v>
      </c>
      <c r="CV18" s="724">
        <f t="shared" si="84"/>
        <v>0</v>
      </c>
      <c r="CW18" s="537">
        <f t="shared" si="85"/>
        <v>0</v>
      </c>
      <c r="CX18" s="725">
        <f t="shared" si="86"/>
        <v>0</v>
      </c>
      <c r="CY18" s="724">
        <f t="shared" si="87"/>
        <v>0</v>
      </c>
      <c r="CZ18" s="537">
        <f t="shared" si="88"/>
        <v>0</v>
      </c>
      <c r="DA18" s="725">
        <f t="shared" si="89"/>
        <v>0</v>
      </c>
      <c r="DB18" s="724">
        <f t="shared" si="90"/>
        <v>0</v>
      </c>
      <c r="DC18" s="537">
        <f t="shared" si="91"/>
        <v>0</v>
      </c>
      <c r="DD18" s="725">
        <f t="shared" si="92"/>
        <v>0</v>
      </c>
    </row>
    <row r="19" spans="3:108" ht="13" thickBot="1" x14ac:dyDescent="0.3">
      <c r="AD19" s="25"/>
    </row>
    <row r="20" spans="3:108" ht="20.5" thickBot="1" x14ac:dyDescent="0.45">
      <c r="C20" s="2"/>
      <c r="D20" s="19">
        <f>SUM(D6:D18)</f>
        <v>0</v>
      </c>
      <c r="E20" s="20">
        <f t="shared" ref="E20:AB20" si="94">SUM(E6:E18)</f>
        <v>0</v>
      </c>
      <c r="F20" s="19">
        <f t="shared" si="94"/>
        <v>5</v>
      </c>
      <c r="G20" s="20">
        <f t="shared" si="94"/>
        <v>5</v>
      </c>
      <c r="H20" s="19">
        <f t="shared" si="94"/>
        <v>0</v>
      </c>
      <c r="I20" s="20">
        <f t="shared" si="94"/>
        <v>0</v>
      </c>
      <c r="J20" s="19">
        <f t="shared" si="94"/>
        <v>0</v>
      </c>
      <c r="K20" s="20">
        <f t="shared" si="94"/>
        <v>0</v>
      </c>
      <c r="L20" s="19">
        <f t="shared" si="94"/>
        <v>0</v>
      </c>
      <c r="M20" s="20">
        <f t="shared" si="94"/>
        <v>0</v>
      </c>
      <c r="N20" s="19">
        <f t="shared" si="94"/>
        <v>0</v>
      </c>
      <c r="O20" s="20">
        <f t="shared" si="94"/>
        <v>0</v>
      </c>
      <c r="P20" s="19">
        <f t="shared" si="94"/>
        <v>0</v>
      </c>
      <c r="Q20" s="20">
        <f t="shared" si="94"/>
        <v>0</v>
      </c>
      <c r="R20" s="19">
        <f t="shared" si="94"/>
        <v>0</v>
      </c>
      <c r="S20" s="20">
        <f t="shared" si="94"/>
        <v>0</v>
      </c>
      <c r="T20" s="19">
        <f t="shared" si="94"/>
        <v>0</v>
      </c>
      <c r="U20" s="20">
        <f t="shared" si="94"/>
        <v>0</v>
      </c>
      <c r="V20" s="19">
        <f t="shared" si="94"/>
        <v>0</v>
      </c>
      <c r="W20" s="20">
        <f t="shared" si="94"/>
        <v>0</v>
      </c>
      <c r="X20" s="19">
        <f t="shared" si="94"/>
        <v>0</v>
      </c>
      <c r="Y20" s="20">
        <f t="shared" si="94"/>
        <v>0</v>
      </c>
      <c r="Z20" s="19">
        <f t="shared" si="94"/>
        <v>0</v>
      </c>
      <c r="AA20" s="20">
        <f t="shared" si="94"/>
        <v>0</v>
      </c>
      <c r="AB20" s="19">
        <f t="shared" si="94"/>
        <v>0</v>
      </c>
      <c r="AC20" s="20">
        <f>SUM(AC6:AC18)</f>
        <v>0</v>
      </c>
      <c r="AD20" s="25"/>
      <c r="AE20" s="2">
        <f>SUM(AE6:AE18)</f>
        <v>3</v>
      </c>
      <c r="AF20" s="2">
        <f>SUM(AF6:AF18)</f>
        <v>3</v>
      </c>
      <c r="AH20">
        <f>SUM(AH6:AH18)</f>
        <v>5</v>
      </c>
      <c r="AI20">
        <f>SUM(AI6:AI18)</f>
        <v>5</v>
      </c>
    </row>
    <row r="21" spans="3:108" ht="15.5" x14ac:dyDescent="0.35">
      <c r="AD21" s="25"/>
      <c r="AE21" s="21">
        <f>SUM(D20,F20,H20,J20,L20,N20,P20,R20,T20,V20,X20,Z20,AB20)</f>
        <v>5</v>
      </c>
      <c r="AF21" s="22">
        <f>SUM(E20,G20,I20,K20,M20,O20,Q20,S20,U20,W20,Y20,AA20,AC20)</f>
        <v>5</v>
      </c>
    </row>
    <row r="22" spans="3:108" ht="15.5" x14ac:dyDescent="0.35">
      <c r="AD22" s="25"/>
      <c r="AE22" s="735"/>
      <c r="AF22" s="736"/>
    </row>
    <row r="23" spans="3:108" ht="15.5" x14ac:dyDescent="0.35">
      <c r="AD23" s="25"/>
      <c r="AE23" s="735"/>
      <c r="AF23" s="736"/>
    </row>
    <row r="24" spans="3:108" hidden="1" x14ac:dyDescent="0.25">
      <c r="AD24" s="25"/>
    </row>
    <row r="25" spans="3:108" s="218" customFormat="1" ht="15.5" hidden="1" x14ac:dyDescent="0.35">
      <c r="D25" s="220">
        <f t="shared" ref="D25:D37" si="95">IF(D6&gt;E6,3,IF(D6+E6&lt;1,0,IF(D6=E6,1,0)))</f>
        <v>0</v>
      </c>
      <c r="E25" s="221">
        <f t="shared" ref="E25:E37" si="96">IF(E6&gt;D6,3,IF(D6+E6&lt;1,0,IF(E6=D6,1,0)))</f>
        <v>0</v>
      </c>
      <c r="F25" s="220">
        <f t="shared" ref="F25:F37" si="97">IF(F6&gt;G6,3,IF(F6+G6&lt;1,0,IF(F6=G6,1,0)))</f>
        <v>0</v>
      </c>
      <c r="G25" s="221">
        <f t="shared" ref="G25:G37" si="98">IF(G6&gt;F6,3,IF(F6+G6&lt;1,0,IF(G6=F6,1,0)))</f>
        <v>0</v>
      </c>
      <c r="H25" s="220">
        <f t="shared" ref="H25:H37" si="99">IF(H6&gt;I6,3,IF(H6+I6&lt;1,0,IF(H6=I6,1,0)))</f>
        <v>0</v>
      </c>
      <c r="I25" s="221">
        <f t="shared" ref="I25:I37" si="100">IF(I6&gt;H6,3,IF(H6+I6&lt;1,0,IF(I6=H6,1,0)))</f>
        <v>0</v>
      </c>
      <c r="J25" s="220">
        <f t="shared" ref="J25:J37" si="101">IF(J6&gt;K6,3,IF(J6+K6&lt;1,0,IF(J6=K6,1,0)))</f>
        <v>0</v>
      </c>
      <c r="K25" s="221">
        <f t="shared" ref="K25:K37" si="102">IF(K6&gt;J6,3,IF(J6+K6&lt;1,0,IF(K6=J6,1,0)))</f>
        <v>0</v>
      </c>
      <c r="L25" s="220">
        <f t="shared" ref="L25:L37" si="103">IF(L6&gt;M6,3,IF(L6+M6&lt;1,0,IF(L6=M6,1,0)))</f>
        <v>0</v>
      </c>
      <c r="M25" s="221">
        <f t="shared" ref="M25:M37" si="104">IF(M6&gt;L6,3,IF(L6+M6&lt;1,0,IF(M6=L6,1,0)))</f>
        <v>0</v>
      </c>
      <c r="N25" s="220">
        <f t="shared" ref="N25:N37" si="105">IF(N6&gt;O6,3,IF(N6+O6&lt;1,0,IF(N6=O6,1,0)))</f>
        <v>0</v>
      </c>
      <c r="O25" s="221">
        <f t="shared" ref="O25:O37" si="106">IF(O6&gt;N6,3,IF(N6+O6&lt;1,0,IF(O6=N6,1,0)))</f>
        <v>0</v>
      </c>
      <c r="P25" s="220">
        <f t="shared" ref="P25:P37" si="107">IF(P6&gt;Q6,3,IF(P6+Q6&lt;1,0,IF(P6=Q6,1,0)))</f>
        <v>0</v>
      </c>
      <c r="Q25" s="221">
        <f t="shared" ref="Q25:Q37" si="108">IF(Q6&gt;P6,3,IF(P6+Q6&lt;1,0,IF(Q6=P6,1,0)))</f>
        <v>0</v>
      </c>
      <c r="R25" s="220">
        <f t="shared" ref="R25:R37" si="109">IF(R6&gt;S6,3,IF(R6+S6&lt;1,0,IF(R6=S6,1,0)))</f>
        <v>0</v>
      </c>
      <c r="S25" s="221">
        <f t="shared" ref="S25:S37" si="110">IF(S6&gt;R6,3,IF(R6+S6&lt;1,0,IF(S6=R6,1,0)))</f>
        <v>0</v>
      </c>
      <c r="T25" s="220">
        <f t="shared" ref="T25:T37" si="111">IF(T6&gt;U6,3,IF(T6+U6&lt;1,0,IF(T6=U6,1,0)))</f>
        <v>0</v>
      </c>
      <c r="U25" s="221">
        <f t="shared" ref="U25:U37" si="112">IF(U6&gt;T6,3,IF(T6+U6&lt;1,0,IF(U6=T6,1,0)))</f>
        <v>0</v>
      </c>
      <c r="V25" s="220">
        <f t="shared" ref="V25:V37" si="113">IF(V6&gt;W6,3,IF(V6+W6&lt;1,0,IF(V6=W6,1,0)))</f>
        <v>0</v>
      </c>
      <c r="W25" s="221">
        <f t="shared" ref="W25:W37" si="114">IF(W6&gt;V6,3,IF(V6+W6&lt;1,0,IF(W6=V6,1,0)))</f>
        <v>0</v>
      </c>
      <c r="X25" s="220">
        <f t="shared" ref="X25:X37" si="115">IF(X6&gt;Y6,3,IF(X6+Y6&lt;1,0,IF(X6=Y6,1,0)))</f>
        <v>0</v>
      </c>
      <c r="Y25" s="221">
        <f t="shared" ref="Y25:Y37" si="116">IF(Y6&gt;X6,3,IF(X6+Y6&lt;1,0,IF(Y6=X6,1,0)))</f>
        <v>0</v>
      </c>
      <c r="Z25" s="220">
        <f t="shared" ref="Z25:Z37" si="117">IF(Z6&gt;AA6,3,IF(Z6+AA6&lt;1,0,IF(Z6=AA6,1,0)))</f>
        <v>0</v>
      </c>
      <c r="AA25" s="221">
        <f t="shared" ref="AA25:AA37" si="118">IF(AA6&gt;Z6,3,IF(Z6+AA6&lt;1,0,IF(AA6=Z6,1,0)))</f>
        <v>0</v>
      </c>
      <c r="AB25" s="220">
        <f t="shared" ref="AB25:AB37" si="119">IF(AB6&gt;AC6,3,IF(AB6+AC6&lt;1,0,IF(AB6=AC6,1,0)))</f>
        <v>0</v>
      </c>
      <c r="AC25" s="221">
        <f t="shared" ref="AC25:AC37" si="120">IF(AC6&gt;AB6,3,IF(AB6+AC6&lt;1,0,IF(AC6=AB6,1,0)))</f>
        <v>0</v>
      </c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</row>
    <row r="26" spans="3:108" s="218" customFormat="1" ht="15.5" hidden="1" x14ac:dyDescent="0.35">
      <c r="D26" s="220">
        <f t="shared" si="95"/>
        <v>0</v>
      </c>
      <c r="E26" s="221">
        <f t="shared" si="96"/>
        <v>0</v>
      </c>
      <c r="F26" s="220">
        <f t="shared" si="97"/>
        <v>0</v>
      </c>
      <c r="G26" s="221">
        <f t="shared" si="98"/>
        <v>0</v>
      </c>
      <c r="H26" s="220">
        <f t="shared" si="99"/>
        <v>0</v>
      </c>
      <c r="I26" s="221">
        <f t="shared" si="100"/>
        <v>0</v>
      </c>
      <c r="J26" s="220">
        <f t="shared" si="101"/>
        <v>0</v>
      </c>
      <c r="K26" s="221">
        <f t="shared" si="102"/>
        <v>0</v>
      </c>
      <c r="L26" s="220">
        <f t="shared" si="103"/>
        <v>0</v>
      </c>
      <c r="M26" s="221">
        <f t="shared" si="104"/>
        <v>0</v>
      </c>
      <c r="N26" s="220">
        <f t="shared" si="105"/>
        <v>0</v>
      </c>
      <c r="O26" s="221">
        <f t="shared" si="106"/>
        <v>0</v>
      </c>
      <c r="P26" s="220">
        <f t="shared" si="107"/>
        <v>0</v>
      </c>
      <c r="Q26" s="221">
        <f t="shared" si="108"/>
        <v>0</v>
      </c>
      <c r="R26" s="220">
        <f t="shared" si="109"/>
        <v>0</v>
      </c>
      <c r="S26" s="221">
        <f t="shared" si="110"/>
        <v>0</v>
      </c>
      <c r="T26" s="220">
        <f t="shared" si="111"/>
        <v>0</v>
      </c>
      <c r="U26" s="221">
        <f t="shared" si="112"/>
        <v>0</v>
      </c>
      <c r="V26" s="220">
        <f t="shared" si="113"/>
        <v>0</v>
      </c>
      <c r="W26" s="221">
        <f t="shared" si="114"/>
        <v>0</v>
      </c>
      <c r="X26" s="220">
        <f t="shared" si="115"/>
        <v>0</v>
      </c>
      <c r="Y26" s="221">
        <f t="shared" si="116"/>
        <v>0</v>
      </c>
      <c r="Z26" s="220">
        <f t="shared" si="117"/>
        <v>0</v>
      </c>
      <c r="AA26" s="221">
        <f t="shared" si="118"/>
        <v>0</v>
      </c>
      <c r="AB26" s="220">
        <f t="shared" si="119"/>
        <v>0</v>
      </c>
      <c r="AC26" s="221">
        <f t="shared" si="120"/>
        <v>0</v>
      </c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</row>
    <row r="27" spans="3:108" s="218" customFormat="1" ht="15.5" hidden="1" x14ac:dyDescent="0.35">
      <c r="D27" s="220">
        <f t="shared" si="95"/>
        <v>0</v>
      </c>
      <c r="E27" s="221">
        <f t="shared" si="96"/>
        <v>0</v>
      </c>
      <c r="F27" s="220">
        <f t="shared" si="97"/>
        <v>0</v>
      </c>
      <c r="G27" s="221">
        <f t="shared" si="98"/>
        <v>0</v>
      </c>
      <c r="H27" s="220">
        <f t="shared" si="99"/>
        <v>0</v>
      </c>
      <c r="I27" s="221">
        <f t="shared" si="100"/>
        <v>0</v>
      </c>
      <c r="J27" s="220">
        <f t="shared" si="101"/>
        <v>0</v>
      </c>
      <c r="K27" s="221">
        <f t="shared" si="102"/>
        <v>0</v>
      </c>
      <c r="L27" s="220">
        <f t="shared" si="103"/>
        <v>0</v>
      </c>
      <c r="M27" s="221">
        <f t="shared" si="104"/>
        <v>0</v>
      </c>
      <c r="N27" s="220">
        <f t="shared" si="105"/>
        <v>0</v>
      </c>
      <c r="O27" s="221">
        <f t="shared" si="106"/>
        <v>0</v>
      </c>
      <c r="P27" s="220">
        <f t="shared" si="107"/>
        <v>0</v>
      </c>
      <c r="Q27" s="221">
        <f t="shared" si="108"/>
        <v>0</v>
      </c>
      <c r="R27" s="220">
        <f t="shared" si="109"/>
        <v>0</v>
      </c>
      <c r="S27" s="221">
        <f t="shared" si="110"/>
        <v>0</v>
      </c>
      <c r="T27" s="220">
        <f t="shared" si="111"/>
        <v>0</v>
      </c>
      <c r="U27" s="221">
        <f t="shared" si="112"/>
        <v>0</v>
      </c>
      <c r="V27" s="220">
        <f t="shared" si="113"/>
        <v>0</v>
      </c>
      <c r="W27" s="221">
        <f t="shared" si="114"/>
        <v>0</v>
      </c>
      <c r="X27" s="220">
        <f t="shared" si="115"/>
        <v>0</v>
      </c>
      <c r="Y27" s="221">
        <f t="shared" si="116"/>
        <v>0</v>
      </c>
      <c r="Z27" s="220">
        <f t="shared" si="117"/>
        <v>0</v>
      </c>
      <c r="AA27" s="221">
        <f t="shared" si="118"/>
        <v>0</v>
      </c>
      <c r="AB27" s="220">
        <f t="shared" si="119"/>
        <v>0</v>
      </c>
      <c r="AC27" s="221">
        <f t="shared" si="120"/>
        <v>0</v>
      </c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</row>
    <row r="28" spans="3:108" s="218" customFormat="1" ht="15.5" hidden="1" x14ac:dyDescent="0.35">
      <c r="D28" s="220">
        <f t="shared" si="95"/>
        <v>0</v>
      </c>
      <c r="E28" s="221">
        <f t="shared" si="96"/>
        <v>0</v>
      </c>
      <c r="F28" s="220">
        <f t="shared" si="97"/>
        <v>0</v>
      </c>
      <c r="G28" s="221">
        <f t="shared" si="98"/>
        <v>0</v>
      </c>
      <c r="H28" s="220">
        <f t="shared" si="99"/>
        <v>0</v>
      </c>
      <c r="I28" s="221">
        <f t="shared" si="100"/>
        <v>0</v>
      </c>
      <c r="J28" s="220">
        <f t="shared" si="101"/>
        <v>0</v>
      </c>
      <c r="K28" s="221">
        <f t="shared" si="102"/>
        <v>0</v>
      </c>
      <c r="L28" s="220">
        <f t="shared" si="103"/>
        <v>0</v>
      </c>
      <c r="M28" s="221">
        <f t="shared" si="104"/>
        <v>0</v>
      </c>
      <c r="N28" s="220">
        <f t="shared" si="105"/>
        <v>0</v>
      </c>
      <c r="O28" s="221">
        <f t="shared" si="106"/>
        <v>0</v>
      </c>
      <c r="P28" s="220">
        <f t="shared" si="107"/>
        <v>0</v>
      </c>
      <c r="Q28" s="221">
        <f t="shared" si="108"/>
        <v>0</v>
      </c>
      <c r="R28" s="220">
        <f t="shared" si="109"/>
        <v>0</v>
      </c>
      <c r="S28" s="221">
        <f t="shared" si="110"/>
        <v>0</v>
      </c>
      <c r="T28" s="220">
        <f t="shared" si="111"/>
        <v>0</v>
      </c>
      <c r="U28" s="221">
        <f t="shared" si="112"/>
        <v>0</v>
      </c>
      <c r="V28" s="220">
        <f t="shared" si="113"/>
        <v>0</v>
      </c>
      <c r="W28" s="221">
        <f t="shared" si="114"/>
        <v>0</v>
      </c>
      <c r="X28" s="220">
        <f t="shared" si="115"/>
        <v>0</v>
      </c>
      <c r="Y28" s="221">
        <f t="shared" si="116"/>
        <v>0</v>
      </c>
      <c r="Z28" s="220">
        <f t="shared" si="117"/>
        <v>0</v>
      </c>
      <c r="AA28" s="221">
        <f t="shared" si="118"/>
        <v>0</v>
      </c>
      <c r="AB28" s="220">
        <f t="shared" si="119"/>
        <v>0</v>
      </c>
      <c r="AC28" s="221">
        <f t="shared" si="120"/>
        <v>0</v>
      </c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</row>
    <row r="29" spans="3:108" s="218" customFormat="1" ht="15.5" hidden="1" x14ac:dyDescent="0.35">
      <c r="D29" s="220">
        <f t="shared" si="95"/>
        <v>0</v>
      </c>
      <c r="E29" s="221">
        <f t="shared" si="96"/>
        <v>0</v>
      </c>
      <c r="F29" s="220">
        <f t="shared" si="97"/>
        <v>0</v>
      </c>
      <c r="G29" s="221">
        <f t="shared" si="98"/>
        <v>0</v>
      </c>
      <c r="H29" s="220">
        <f t="shared" si="99"/>
        <v>0</v>
      </c>
      <c r="I29" s="221">
        <f t="shared" si="100"/>
        <v>0</v>
      </c>
      <c r="J29" s="220">
        <f t="shared" si="101"/>
        <v>0</v>
      </c>
      <c r="K29" s="221">
        <f t="shared" si="102"/>
        <v>0</v>
      </c>
      <c r="L29" s="220">
        <f t="shared" si="103"/>
        <v>0</v>
      </c>
      <c r="M29" s="221">
        <f t="shared" si="104"/>
        <v>0</v>
      </c>
      <c r="N29" s="220">
        <f t="shared" si="105"/>
        <v>0</v>
      </c>
      <c r="O29" s="221">
        <f t="shared" si="106"/>
        <v>0</v>
      </c>
      <c r="P29" s="220">
        <f t="shared" si="107"/>
        <v>0</v>
      </c>
      <c r="Q29" s="221">
        <f t="shared" si="108"/>
        <v>0</v>
      </c>
      <c r="R29" s="220">
        <f t="shared" si="109"/>
        <v>0</v>
      </c>
      <c r="S29" s="221">
        <f t="shared" si="110"/>
        <v>0</v>
      </c>
      <c r="T29" s="220">
        <f t="shared" si="111"/>
        <v>0</v>
      </c>
      <c r="U29" s="221">
        <f t="shared" si="112"/>
        <v>0</v>
      </c>
      <c r="V29" s="220">
        <f t="shared" si="113"/>
        <v>0</v>
      </c>
      <c r="W29" s="221">
        <f t="shared" si="114"/>
        <v>0</v>
      </c>
      <c r="X29" s="220">
        <f t="shared" si="115"/>
        <v>0</v>
      </c>
      <c r="Y29" s="221">
        <f t="shared" si="116"/>
        <v>0</v>
      </c>
      <c r="Z29" s="220">
        <f t="shared" si="117"/>
        <v>0</v>
      </c>
      <c r="AA29" s="221">
        <f t="shared" si="118"/>
        <v>0</v>
      </c>
      <c r="AB29" s="220">
        <f t="shared" si="119"/>
        <v>0</v>
      </c>
      <c r="AC29" s="221">
        <f t="shared" si="120"/>
        <v>0</v>
      </c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</row>
    <row r="30" spans="3:108" s="218" customFormat="1" ht="15.5" hidden="1" x14ac:dyDescent="0.35">
      <c r="D30" s="220">
        <f t="shared" si="95"/>
        <v>0</v>
      </c>
      <c r="E30" s="221">
        <f t="shared" si="96"/>
        <v>0</v>
      </c>
      <c r="F30" s="220">
        <f t="shared" si="97"/>
        <v>0</v>
      </c>
      <c r="G30" s="221">
        <f t="shared" si="98"/>
        <v>0</v>
      </c>
      <c r="H30" s="220">
        <f t="shared" si="99"/>
        <v>0</v>
      </c>
      <c r="I30" s="221">
        <f t="shared" si="100"/>
        <v>0</v>
      </c>
      <c r="J30" s="220">
        <f t="shared" si="101"/>
        <v>0</v>
      </c>
      <c r="K30" s="221">
        <f t="shared" si="102"/>
        <v>0</v>
      </c>
      <c r="L30" s="220">
        <f t="shared" si="103"/>
        <v>0</v>
      </c>
      <c r="M30" s="221">
        <f t="shared" si="104"/>
        <v>0</v>
      </c>
      <c r="N30" s="220">
        <f t="shared" si="105"/>
        <v>0</v>
      </c>
      <c r="O30" s="221">
        <f t="shared" si="106"/>
        <v>0</v>
      </c>
      <c r="P30" s="220">
        <f t="shared" si="107"/>
        <v>0</v>
      </c>
      <c r="Q30" s="221">
        <f t="shared" si="108"/>
        <v>0</v>
      </c>
      <c r="R30" s="220">
        <f t="shared" si="109"/>
        <v>0</v>
      </c>
      <c r="S30" s="221">
        <f t="shared" si="110"/>
        <v>0</v>
      </c>
      <c r="T30" s="220">
        <f t="shared" si="111"/>
        <v>0</v>
      </c>
      <c r="U30" s="221">
        <f t="shared" si="112"/>
        <v>0</v>
      </c>
      <c r="V30" s="220">
        <f t="shared" si="113"/>
        <v>0</v>
      </c>
      <c r="W30" s="221">
        <f t="shared" si="114"/>
        <v>0</v>
      </c>
      <c r="X30" s="220">
        <f t="shared" si="115"/>
        <v>0</v>
      </c>
      <c r="Y30" s="221">
        <f t="shared" si="116"/>
        <v>0</v>
      </c>
      <c r="Z30" s="220">
        <f t="shared" si="117"/>
        <v>0</v>
      </c>
      <c r="AA30" s="221">
        <f t="shared" si="118"/>
        <v>0</v>
      </c>
      <c r="AB30" s="220">
        <f t="shared" si="119"/>
        <v>0</v>
      </c>
      <c r="AC30" s="221">
        <f t="shared" si="120"/>
        <v>0</v>
      </c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</row>
    <row r="31" spans="3:108" s="218" customFormat="1" ht="15.5" hidden="1" x14ac:dyDescent="0.35">
      <c r="D31" s="220">
        <f t="shared" si="95"/>
        <v>0</v>
      </c>
      <c r="E31" s="221">
        <f t="shared" si="96"/>
        <v>0</v>
      </c>
      <c r="F31" s="220">
        <f t="shared" si="97"/>
        <v>0</v>
      </c>
      <c r="G31" s="221">
        <f t="shared" si="98"/>
        <v>0</v>
      </c>
      <c r="H31" s="220">
        <f t="shared" si="99"/>
        <v>0</v>
      </c>
      <c r="I31" s="221">
        <f t="shared" si="100"/>
        <v>0</v>
      </c>
      <c r="J31" s="220">
        <f t="shared" si="101"/>
        <v>0</v>
      </c>
      <c r="K31" s="221">
        <f t="shared" si="102"/>
        <v>0</v>
      </c>
      <c r="L31" s="220">
        <f t="shared" si="103"/>
        <v>0</v>
      </c>
      <c r="M31" s="221">
        <f t="shared" si="104"/>
        <v>0</v>
      </c>
      <c r="N31" s="220">
        <f t="shared" si="105"/>
        <v>0</v>
      </c>
      <c r="O31" s="221">
        <f t="shared" si="106"/>
        <v>0</v>
      </c>
      <c r="P31" s="220">
        <f t="shared" si="107"/>
        <v>0</v>
      </c>
      <c r="Q31" s="221">
        <f t="shared" si="108"/>
        <v>0</v>
      </c>
      <c r="R31" s="220">
        <f t="shared" si="109"/>
        <v>0</v>
      </c>
      <c r="S31" s="221">
        <f t="shared" si="110"/>
        <v>0</v>
      </c>
      <c r="T31" s="220">
        <f t="shared" si="111"/>
        <v>0</v>
      </c>
      <c r="U31" s="221">
        <f t="shared" si="112"/>
        <v>0</v>
      </c>
      <c r="V31" s="220">
        <f t="shared" si="113"/>
        <v>0</v>
      </c>
      <c r="W31" s="221">
        <f t="shared" si="114"/>
        <v>0</v>
      </c>
      <c r="X31" s="220">
        <f t="shared" si="115"/>
        <v>0</v>
      </c>
      <c r="Y31" s="221">
        <f t="shared" si="116"/>
        <v>0</v>
      </c>
      <c r="Z31" s="220">
        <f t="shared" si="117"/>
        <v>0</v>
      </c>
      <c r="AA31" s="221">
        <f t="shared" si="118"/>
        <v>0</v>
      </c>
      <c r="AB31" s="220">
        <f t="shared" si="119"/>
        <v>0</v>
      </c>
      <c r="AC31" s="221">
        <f t="shared" si="120"/>
        <v>0</v>
      </c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</row>
    <row r="32" spans="3:108" s="218" customFormat="1" ht="15.5" hidden="1" x14ac:dyDescent="0.35">
      <c r="D32" s="220">
        <f t="shared" si="95"/>
        <v>0</v>
      </c>
      <c r="E32" s="221">
        <f t="shared" si="96"/>
        <v>0</v>
      </c>
      <c r="F32" s="220">
        <f t="shared" si="97"/>
        <v>0</v>
      </c>
      <c r="G32" s="221">
        <f t="shared" si="98"/>
        <v>0</v>
      </c>
      <c r="H32" s="220">
        <f t="shared" si="99"/>
        <v>0</v>
      </c>
      <c r="I32" s="221">
        <f t="shared" si="100"/>
        <v>0</v>
      </c>
      <c r="J32" s="220">
        <f t="shared" si="101"/>
        <v>0</v>
      </c>
      <c r="K32" s="221">
        <f t="shared" si="102"/>
        <v>0</v>
      </c>
      <c r="L32" s="220">
        <f t="shared" si="103"/>
        <v>0</v>
      </c>
      <c r="M32" s="221">
        <f t="shared" si="104"/>
        <v>0</v>
      </c>
      <c r="N32" s="220">
        <f t="shared" si="105"/>
        <v>0</v>
      </c>
      <c r="O32" s="221">
        <f t="shared" si="106"/>
        <v>0</v>
      </c>
      <c r="P32" s="220">
        <f t="shared" si="107"/>
        <v>0</v>
      </c>
      <c r="Q32" s="221">
        <f t="shared" si="108"/>
        <v>0</v>
      </c>
      <c r="R32" s="220">
        <f t="shared" si="109"/>
        <v>0</v>
      </c>
      <c r="S32" s="221">
        <f t="shared" si="110"/>
        <v>0</v>
      </c>
      <c r="T32" s="220">
        <f t="shared" si="111"/>
        <v>0</v>
      </c>
      <c r="U32" s="221">
        <f t="shared" si="112"/>
        <v>0</v>
      </c>
      <c r="V32" s="220">
        <f t="shared" si="113"/>
        <v>0</v>
      </c>
      <c r="W32" s="221">
        <f t="shared" si="114"/>
        <v>0</v>
      </c>
      <c r="X32" s="220">
        <f t="shared" si="115"/>
        <v>0</v>
      </c>
      <c r="Y32" s="221">
        <f t="shared" si="116"/>
        <v>0</v>
      </c>
      <c r="Z32" s="220">
        <f t="shared" si="117"/>
        <v>0</v>
      </c>
      <c r="AA32" s="221">
        <f t="shared" si="118"/>
        <v>0</v>
      </c>
      <c r="AB32" s="220">
        <f t="shared" si="119"/>
        <v>0</v>
      </c>
      <c r="AC32" s="221">
        <f t="shared" si="120"/>
        <v>0</v>
      </c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</row>
    <row r="33" spans="3:46" s="218" customFormat="1" ht="15.5" hidden="1" x14ac:dyDescent="0.35">
      <c r="D33" s="220">
        <f t="shared" si="95"/>
        <v>0</v>
      </c>
      <c r="E33" s="221">
        <f t="shared" si="96"/>
        <v>0</v>
      </c>
      <c r="F33" s="220">
        <f t="shared" si="97"/>
        <v>0</v>
      </c>
      <c r="G33" s="221">
        <f t="shared" si="98"/>
        <v>0</v>
      </c>
      <c r="H33" s="220">
        <f t="shared" si="99"/>
        <v>0</v>
      </c>
      <c r="I33" s="221">
        <f t="shared" si="100"/>
        <v>0</v>
      </c>
      <c r="J33" s="220">
        <f t="shared" si="101"/>
        <v>0</v>
      </c>
      <c r="K33" s="221">
        <f t="shared" si="102"/>
        <v>0</v>
      </c>
      <c r="L33" s="220">
        <f t="shared" si="103"/>
        <v>0</v>
      </c>
      <c r="M33" s="221">
        <f t="shared" si="104"/>
        <v>0</v>
      </c>
      <c r="N33" s="220">
        <f t="shared" si="105"/>
        <v>0</v>
      </c>
      <c r="O33" s="221">
        <f t="shared" si="106"/>
        <v>0</v>
      </c>
      <c r="P33" s="220">
        <f t="shared" si="107"/>
        <v>0</v>
      </c>
      <c r="Q33" s="221">
        <f t="shared" si="108"/>
        <v>0</v>
      </c>
      <c r="R33" s="220">
        <f t="shared" si="109"/>
        <v>0</v>
      </c>
      <c r="S33" s="221">
        <f t="shared" si="110"/>
        <v>0</v>
      </c>
      <c r="T33" s="220">
        <f t="shared" si="111"/>
        <v>0</v>
      </c>
      <c r="U33" s="221">
        <f t="shared" si="112"/>
        <v>0</v>
      </c>
      <c r="V33" s="220">
        <f t="shared" si="113"/>
        <v>0</v>
      </c>
      <c r="W33" s="221">
        <f t="shared" si="114"/>
        <v>0</v>
      </c>
      <c r="X33" s="220">
        <f t="shared" si="115"/>
        <v>0</v>
      </c>
      <c r="Y33" s="221">
        <f t="shared" si="116"/>
        <v>0</v>
      </c>
      <c r="Z33" s="220">
        <f t="shared" si="117"/>
        <v>0</v>
      </c>
      <c r="AA33" s="221">
        <f t="shared" si="118"/>
        <v>0</v>
      </c>
      <c r="AB33" s="220">
        <f t="shared" si="119"/>
        <v>0</v>
      </c>
      <c r="AC33" s="221">
        <f t="shared" si="120"/>
        <v>0</v>
      </c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</row>
    <row r="34" spans="3:46" s="218" customFormat="1" ht="15.5" hidden="1" x14ac:dyDescent="0.35">
      <c r="D34" s="220">
        <f t="shared" si="95"/>
        <v>0</v>
      </c>
      <c r="E34" s="221">
        <f t="shared" si="96"/>
        <v>0</v>
      </c>
      <c r="F34" s="220">
        <f t="shared" si="97"/>
        <v>0</v>
      </c>
      <c r="G34" s="221">
        <f t="shared" si="98"/>
        <v>0</v>
      </c>
      <c r="H34" s="220">
        <f t="shared" si="99"/>
        <v>0</v>
      </c>
      <c r="I34" s="221">
        <f t="shared" si="100"/>
        <v>0</v>
      </c>
      <c r="J34" s="220">
        <f t="shared" si="101"/>
        <v>0</v>
      </c>
      <c r="K34" s="221">
        <f t="shared" si="102"/>
        <v>0</v>
      </c>
      <c r="L34" s="220">
        <f t="shared" si="103"/>
        <v>0</v>
      </c>
      <c r="M34" s="221">
        <f t="shared" si="104"/>
        <v>0</v>
      </c>
      <c r="N34" s="220">
        <f t="shared" si="105"/>
        <v>0</v>
      </c>
      <c r="O34" s="221">
        <f t="shared" si="106"/>
        <v>0</v>
      </c>
      <c r="P34" s="220">
        <f t="shared" si="107"/>
        <v>0</v>
      </c>
      <c r="Q34" s="221">
        <f t="shared" si="108"/>
        <v>0</v>
      </c>
      <c r="R34" s="220">
        <f t="shared" si="109"/>
        <v>0</v>
      </c>
      <c r="S34" s="221">
        <f t="shared" si="110"/>
        <v>0</v>
      </c>
      <c r="T34" s="220">
        <f t="shared" si="111"/>
        <v>0</v>
      </c>
      <c r="U34" s="221">
        <f t="shared" si="112"/>
        <v>0</v>
      </c>
      <c r="V34" s="220">
        <f t="shared" si="113"/>
        <v>0</v>
      </c>
      <c r="W34" s="221">
        <f t="shared" si="114"/>
        <v>0</v>
      </c>
      <c r="X34" s="220">
        <f t="shared" si="115"/>
        <v>0</v>
      </c>
      <c r="Y34" s="221">
        <f t="shared" si="116"/>
        <v>0</v>
      </c>
      <c r="Z34" s="220">
        <f t="shared" si="117"/>
        <v>0</v>
      </c>
      <c r="AA34" s="221">
        <f t="shared" si="118"/>
        <v>0</v>
      </c>
      <c r="AB34" s="220">
        <f t="shared" si="119"/>
        <v>0</v>
      </c>
      <c r="AC34" s="221">
        <f t="shared" si="120"/>
        <v>0</v>
      </c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</row>
    <row r="35" spans="3:46" s="218" customFormat="1" ht="15.5" hidden="1" x14ac:dyDescent="0.35">
      <c r="D35" s="220">
        <f t="shared" si="95"/>
        <v>0</v>
      </c>
      <c r="E35" s="221">
        <f t="shared" si="96"/>
        <v>0</v>
      </c>
      <c r="F35" s="220">
        <f t="shared" si="97"/>
        <v>0</v>
      </c>
      <c r="G35" s="221">
        <f t="shared" si="98"/>
        <v>3</v>
      </c>
      <c r="H35" s="220">
        <f t="shared" si="99"/>
        <v>0</v>
      </c>
      <c r="I35" s="221">
        <f t="shared" si="100"/>
        <v>0</v>
      </c>
      <c r="J35" s="220">
        <f t="shared" si="101"/>
        <v>0</v>
      </c>
      <c r="K35" s="221">
        <f t="shared" si="102"/>
        <v>0</v>
      </c>
      <c r="L35" s="220">
        <f t="shared" si="103"/>
        <v>0</v>
      </c>
      <c r="M35" s="221">
        <f t="shared" si="104"/>
        <v>0</v>
      </c>
      <c r="N35" s="220">
        <f t="shared" si="105"/>
        <v>0</v>
      </c>
      <c r="O35" s="221">
        <f t="shared" si="106"/>
        <v>0</v>
      </c>
      <c r="P35" s="220">
        <f t="shared" si="107"/>
        <v>0</v>
      </c>
      <c r="Q35" s="221">
        <f t="shared" si="108"/>
        <v>0</v>
      </c>
      <c r="R35" s="220">
        <f t="shared" si="109"/>
        <v>0</v>
      </c>
      <c r="S35" s="221">
        <f t="shared" si="110"/>
        <v>0</v>
      </c>
      <c r="T35" s="220">
        <f t="shared" si="111"/>
        <v>0</v>
      </c>
      <c r="U35" s="221">
        <f t="shared" si="112"/>
        <v>0</v>
      </c>
      <c r="V35" s="220">
        <f t="shared" si="113"/>
        <v>0</v>
      </c>
      <c r="W35" s="221">
        <f t="shared" si="114"/>
        <v>0</v>
      </c>
      <c r="X35" s="220">
        <f t="shared" si="115"/>
        <v>0</v>
      </c>
      <c r="Y35" s="221">
        <f t="shared" si="116"/>
        <v>0</v>
      </c>
      <c r="Z35" s="220">
        <f t="shared" si="117"/>
        <v>0</v>
      </c>
      <c r="AA35" s="221">
        <f t="shared" si="118"/>
        <v>0</v>
      </c>
      <c r="AB35" s="220">
        <f t="shared" si="119"/>
        <v>0</v>
      </c>
      <c r="AC35" s="221">
        <f t="shared" si="120"/>
        <v>0</v>
      </c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</row>
    <row r="36" spans="3:46" s="218" customFormat="1" ht="15.5" hidden="1" x14ac:dyDescent="0.35">
      <c r="D36" s="220">
        <f t="shared" si="95"/>
        <v>0</v>
      </c>
      <c r="E36" s="221">
        <f t="shared" si="96"/>
        <v>0</v>
      </c>
      <c r="F36" s="220">
        <f t="shared" si="97"/>
        <v>0</v>
      </c>
      <c r="G36" s="221">
        <f t="shared" si="98"/>
        <v>0</v>
      </c>
      <c r="H36" s="220">
        <f t="shared" si="99"/>
        <v>0</v>
      </c>
      <c r="I36" s="221">
        <f t="shared" si="100"/>
        <v>0</v>
      </c>
      <c r="J36" s="220">
        <f t="shared" si="101"/>
        <v>0</v>
      </c>
      <c r="K36" s="221">
        <f t="shared" si="102"/>
        <v>0</v>
      </c>
      <c r="L36" s="220">
        <f t="shared" si="103"/>
        <v>0</v>
      </c>
      <c r="M36" s="221">
        <f t="shared" si="104"/>
        <v>0</v>
      </c>
      <c r="N36" s="220">
        <f t="shared" si="105"/>
        <v>0</v>
      </c>
      <c r="O36" s="221">
        <f t="shared" si="106"/>
        <v>0</v>
      </c>
      <c r="P36" s="220">
        <f t="shared" si="107"/>
        <v>0</v>
      </c>
      <c r="Q36" s="221">
        <f t="shared" si="108"/>
        <v>0</v>
      </c>
      <c r="R36" s="220">
        <f t="shared" si="109"/>
        <v>0</v>
      </c>
      <c r="S36" s="221">
        <f t="shared" si="110"/>
        <v>0</v>
      </c>
      <c r="T36" s="220">
        <f t="shared" si="111"/>
        <v>0</v>
      </c>
      <c r="U36" s="221">
        <f t="shared" si="112"/>
        <v>0</v>
      </c>
      <c r="V36" s="220">
        <f t="shared" si="113"/>
        <v>0</v>
      </c>
      <c r="W36" s="221">
        <f t="shared" si="114"/>
        <v>0</v>
      </c>
      <c r="X36" s="220">
        <f t="shared" si="115"/>
        <v>0</v>
      </c>
      <c r="Y36" s="221">
        <f t="shared" si="116"/>
        <v>0</v>
      </c>
      <c r="Z36" s="220">
        <f t="shared" si="117"/>
        <v>0</v>
      </c>
      <c r="AA36" s="221">
        <f t="shared" si="118"/>
        <v>0</v>
      </c>
      <c r="AB36" s="220">
        <f t="shared" si="119"/>
        <v>0</v>
      </c>
      <c r="AC36" s="221">
        <f t="shared" si="120"/>
        <v>0</v>
      </c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</row>
    <row r="37" spans="3:46" s="218" customFormat="1" ht="15.5" hidden="1" x14ac:dyDescent="0.35">
      <c r="D37" s="220">
        <f t="shared" si="95"/>
        <v>0</v>
      </c>
      <c r="E37" s="221">
        <f t="shared" si="96"/>
        <v>0</v>
      </c>
      <c r="F37" s="220">
        <f t="shared" si="97"/>
        <v>3</v>
      </c>
      <c r="G37" s="221">
        <f t="shared" si="98"/>
        <v>0</v>
      </c>
      <c r="H37" s="220">
        <f t="shared" si="99"/>
        <v>0</v>
      </c>
      <c r="I37" s="221">
        <f t="shared" si="100"/>
        <v>0</v>
      </c>
      <c r="J37" s="220">
        <f t="shared" si="101"/>
        <v>0</v>
      </c>
      <c r="K37" s="221">
        <f t="shared" si="102"/>
        <v>0</v>
      </c>
      <c r="L37" s="220">
        <f t="shared" si="103"/>
        <v>0</v>
      </c>
      <c r="M37" s="221">
        <f t="shared" si="104"/>
        <v>0</v>
      </c>
      <c r="N37" s="220">
        <f t="shared" si="105"/>
        <v>0</v>
      </c>
      <c r="O37" s="221">
        <f t="shared" si="106"/>
        <v>0</v>
      </c>
      <c r="P37" s="220">
        <f t="shared" si="107"/>
        <v>0</v>
      </c>
      <c r="Q37" s="221">
        <f t="shared" si="108"/>
        <v>0</v>
      </c>
      <c r="R37" s="220">
        <f t="shared" si="109"/>
        <v>0</v>
      </c>
      <c r="S37" s="221">
        <f t="shared" si="110"/>
        <v>0</v>
      </c>
      <c r="T37" s="220">
        <f t="shared" si="111"/>
        <v>0</v>
      </c>
      <c r="U37" s="221">
        <f t="shared" si="112"/>
        <v>0</v>
      </c>
      <c r="V37" s="220">
        <f t="shared" si="113"/>
        <v>0</v>
      </c>
      <c r="W37" s="221">
        <f t="shared" si="114"/>
        <v>0</v>
      </c>
      <c r="X37" s="220">
        <f t="shared" si="115"/>
        <v>0</v>
      </c>
      <c r="Y37" s="221">
        <f t="shared" si="116"/>
        <v>0</v>
      </c>
      <c r="Z37" s="220">
        <f t="shared" si="117"/>
        <v>0</v>
      </c>
      <c r="AA37" s="221">
        <f t="shared" si="118"/>
        <v>0</v>
      </c>
      <c r="AB37" s="220">
        <f t="shared" si="119"/>
        <v>0</v>
      </c>
      <c r="AC37" s="221">
        <f t="shared" si="120"/>
        <v>0</v>
      </c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</row>
    <row r="38" spans="3:46" ht="13" hidden="1" thickBot="1" x14ac:dyDescent="0.3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6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</row>
    <row r="39" spans="3:46" ht="13" hidden="1" thickBot="1" x14ac:dyDescent="0.3">
      <c r="C39" s="3"/>
      <c r="D39" s="23">
        <f>SUM(D25:D38)</f>
        <v>0</v>
      </c>
      <c r="E39" s="24">
        <f t="shared" ref="E39:AC39" si="121">SUM(E25:E38)</f>
        <v>0</v>
      </c>
      <c r="F39" s="23">
        <f t="shared" si="121"/>
        <v>3</v>
      </c>
      <c r="G39" s="23">
        <f t="shared" si="121"/>
        <v>3</v>
      </c>
      <c r="H39" s="23">
        <f t="shared" si="121"/>
        <v>0</v>
      </c>
      <c r="I39" s="23">
        <f t="shared" si="121"/>
        <v>0</v>
      </c>
      <c r="J39" s="23">
        <f t="shared" si="121"/>
        <v>0</v>
      </c>
      <c r="K39" s="23">
        <f t="shared" si="121"/>
        <v>0</v>
      </c>
      <c r="L39" s="23">
        <f t="shared" si="121"/>
        <v>0</v>
      </c>
      <c r="M39" s="23">
        <f t="shared" si="121"/>
        <v>0</v>
      </c>
      <c r="N39" s="23">
        <f t="shared" si="121"/>
        <v>0</v>
      </c>
      <c r="O39" s="23">
        <f t="shared" si="121"/>
        <v>0</v>
      </c>
      <c r="P39" s="23">
        <f t="shared" si="121"/>
        <v>0</v>
      </c>
      <c r="Q39" s="23">
        <f t="shared" si="121"/>
        <v>0</v>
      </c>
      <c r="R39" s="23">
        <f t="shared" si="121"/>
        <v>0</v>
      </c>
      <c r="S39" s="23">
        <f t="shared" si="121"/>
        <v>0</v>
      </c>
      <c r="T39" s="23">
        <f t="shared" si="121"/>
        <v>0</v>
      </c>
      <c r="U39" s="23">
        <f t="shared" si="121"/>
        <v>0</v>
      </c>
      <c r="V39" s="23">
        <f t="shared" si="121"/>
        <v>0</v>
      </c>
      <c r="W39" s="23">
        <f t="shared" si="121"/>
        <v>0</v>
      </c>
      <c r="X39" s="23">
        <f t="shared" si="121"/>
        <v>0</v>
      </c>
      <c r="Y39" s="23">
        <f t="shared" si="121"/>
        <v>0</v>
      </c>
      <c r="Z39" s="23">
        <f t="shared" si="121"/>
        <v>0</v>
      </c>
      <c r="AA39" s="23">
        <f t="shared" si="121"/>
        <v>0</v>
      </c>
      <c r="AB39" s="23">
        <f t="shared" si="121"/>
        <v>0</v>
      </c>
      <c r="AC39" s="23">
        <f t="shared" si="121"/>
        <v>0</v>
      </c>
      <c r="AD39" s="26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</row>
    <row r="40" spans="3:46" hidden="1" x14ac:dyDescent="0.25">
      <c r="D40" s="25"/>
      <c r="E40" s="25"/>
      <c r="H40" s="25"/>
      <c r="I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</row>
    <row r="41" spans="3:46" hidden="1" x14ac:dyDescent="0.25"/>
    <row r="42" spans="3:46" hidden="1" x14ac:dyDescent="0.25"/>
    <row r="43" spans="3:46" ht="13" thickBot="1" x14ac:dyDescent="0.3"/>
    <row r="44" spans="3:46" ht="20" x14ac:dyDescent="0.4">
      <c r="D44" s="11" t="s">
        <v>5</v>
      </c>
      <c r="E44" s="12"/>
      <c r="F44" s="13" t="s">
        <v>5</v>
      </c>
      <c r="G44" s="12"/>
      <c r="H44" s="13" t="s">
        <v>5</v>
      </c>
      <c r="I44" s="12"/>
      <c r="J44" s="13" t="s">
        <v>5</v>
      </c>
      <c r="K44" s="12"/>
      <c r="L44" s="13" t="s">
        <v>5</v>
      </c>
      <c r="M44" s="12"/>
      <c r="N44" s="13" t="s">
        <v>5</v>
      </c>
      <c r="O44" s="12"/>
      <c r="P44" s="13" t="s">
        <v>5</v>
      </c>
      <c r="Q44" s="12"/>
      <c r="R44" s="13" t="s">
        <v>5</v>
      </c>
      <c r="S44" s="12"/>
      <c r="T44" s="13" t="s">
        <v>5</v>
      </c>
      <c r="U44" s="12"/>
      <c r="V44" s="13" t="s">
        <v>5</v>
      </c>
      <c r="W44" s="12"/>
      <c r="X44" s="13" t="s">
        <v>5</v>
      </c>
      <c r="Y44" s="14"/>
      <c r="Z44" s="13" t="s">
        <v>5</v>
      </c>
      <c r="AA44" s="12"/>
      <c r="AB44" s="13" t="s">
        <v>5</v>
      </c>
      <c r="AC44" s="14"/>
    </row>
    <row r="45" spans="3:46" ht="25.5" thickBot="1" x14ac:dyDescent="0.55000000000000004">
      <c r="D45" s="1154">
        <v>1</v>
      </c>
      <c r="E45" s="1155"/>
      <c r="F45" s="1156">
        <v>2</v>
      </c>
      <c r="G45" s="1156"/>
      <c r="H45" s="1155">
        <v>3</v>
      </c>
      <c r="I45" s="1155"/>
      <c r="J45" s="1156">
        <v>4</v>
      </c>
      <c r="K45" s="1156"/>
      <c r="L45" s="1155">
        <v>5</v>
      </c>
      <c r="M45" s="1155"/>
      <c r="N45" s="1156">
        <v>6</v>
      </c>
      <c r="O45" s="1156"/>
      <c r="P45" s="1155">
        <v>7</v>
      </c>
      <c r="Q45" s="1155"/>
      <c r="R45" s="1156">
        <v>8</v>
      </c>
      <c r="S45" s="1156"/>
      <c r="T45" s="1155">
        <v>9</v>
      </c>
      <c r="U45" s="1155"/>
      <c r="V45" s="1156">
        <v>10</v>
      </c>
      <c r="W45" s="1156"/>
      <c r="X45" s="1155">
        <v>11</v>
      </c>
      <c r="Y45" s="1157"/>
      <c r="Z45" s="1156">
        <v>12</v>
      </c>
      <c r="AA45" s="1156"/>
      <c r="AB45" s="1155">
        <v>13</v>
      </c>
      <c r="AC45" s="1157"/>
    </row>
    <row r="46" spans="3:46" ht="33" customHeight="1" x14ac:dyDescent="1.05">
      <c r="C46" s="17">
        <v>1</v>
      </c>
      <c r="D46" s="885">
        <v>12</v>
      </c>
      <c r="E46" s="886">
        <v>1</v>
      </c>
      <c r="F46" s="885">
        <v>10</v>
      </c>
      <c r="G46" s="886">
        <v>1</v>
      </c>
      <c r="H46" s="885">
        <v>8</v>
      </c>
      <c r="I46" s="886">
        <v>1</v>
      </c>
      <c r="J46" s="887">
        <v>6</v>
      </c>
      <c r="K46" s="887">
        <v>1</v>
      </c>
      <c r="L46" s="885">
        <v>4</v>
      </c>
      <c r="M46" s="886">
        <v>1</v>
      </c>
      <c r="N46" s="887">
        <v>2</v>
      </c>
      <c r="O46" s="887">
        <v>1</v>
      </c>
      <c r="P46" s="885">
        <v>13</v>
      </c>
      <c r="Q46" s="886">
        <v>1</v>
      </c>
      <c r="R46" s="887">
        <v>11</v>
      </c>
      <c r="S46" s="887">
        <v>1</v>
      </c>
      <c r="T46" s="885">
        <v>9</v>
      </c>
      <c r="U46" s="886">
        <v>1</v>
      </c>
      <c r="V46" s="887">
        <v>7</v>
      </c>
      <c r="W46" s="887">
        <v>1</v>
      </c>
      <c r="X46" s="885">
        <v>5</v>
      </c>
      <c r="Y46" s="886">
        <v>1</v>
      </c>
      <c r="Z46" s="887">
        <v>3</v>
      </c>
      <c r="AA46" s="887">
        <v>1</v>
      </c>
      <c r="AB46" s="888"/>
      <c r="AC46" s="889"/>
    </row>
    <row r="47" spans="3:46" ht="33" customHeight="1" x14ac:dyDescent="1.05">
      <c r="C47" s="17">
        <v>2</v>
      </c>
      <c r="D47" s="890">
        <v>11</v>
      </c>
      <c r="E47" s="891">
        <v>2</v>
      </c>
      <c r="F47" s="890">
        <v>9</v>
      </c>
      <c r="G47" s="891">
        <v>2</v>
      </c>
      <c r="H47" s="890">
        <v>7</v>
      </c>
      <c r="I47" s="891">
        <v>2</v>
      </c>
      <c r="J47" s="2">
        <v>5</v>
      </c>
      <c r="K47" s="2">
        <v>2</v>
      </c>
      <c r="L47" s="892">
        <v>3</v>
      </c>
      <c r="M47" s="893">
        <v>2</v>
      </c>
      <c r="N47" s="229">
        <f>SUM(O46)</f>
        <v>1</v>
      </c>
      <c r="O47" s="229">
        <f>SUM(N46)</f>
        <v>2</v>
      </c>
      <c r="P47" s="890">
        <v>12</v>
      </c>
      <c r="Q47" s="891">
        <v>2</v>
      </c>
      <c r="R47" s="2">
        <v>10</v>
      </c>
      <c r="S47" s="2">
        <v>2</v>
      </c>
      <c r="T47" s="890">
        <v>8</v>
      </c>
      <c r="U47" s="891">
        <v>2</v>
      </c>
      <c r="V47" s="2">
        <v>6</v>
      </c>
      <c r="W47" s="2">
        <v>2</v>
      </c>
      <c r="X47" s="890">
        <v>4</v>
      </c>
      <c r="Y47" s="891">
        <v>2</v>
      </c>
      <c r="Z47" s="894"/>
      <c r="AA47" s="894"/>
      <c r="AB47" s="890">
        <v>13</v>
      </c>
      <c r="AC47" s="891">
        <v>2</v>
      </c>
    </row>
    <row r="48" spans="3:46" ht="33" customHeight="1" x14ac:dyDescent="1.05">
      <c r="C48" s="17">
        <v>3</v>
      </c>
      <c r="D48" s="890">
        <v>10</v>
      </c>
      <c r="E48" s="891">
        <v>3</v>
      </c>
      <c r="F48" s="890">
        <v>8</v>
      </c>
      <c r="G48" s="891">
        <v>3</v>
      </c>
      <c r="H48" s="890">
        <v>6</v>
      </c>
      <c r="I48" s="891">
        <v>3</v>
      </c>
      <c r="J48" s="895">
        <v>4</v>
      </c>
      <c r="K48" s="2">
        <v>3</v>
      </c>
      <c r="L48" s="896">
        <f>SUM(M47)</f>
        <v>2</v>
      </c>
      <c r="M48" s="897">
        <f>SUM(L47)</f>
        <v>3</v>
      </c>
      <c r="N48" s="2">
        <v>13</v>
      </c>
      <c r="O48" s="2">
        <v>3</v>
      </c>
      <c r="P48" s="890">
        <v>11</v>
      </c>
      <c r="Q48" s="891">
        <v>3</v>
      </c>
      <c r="R48" s="2">
        <v>9</v>
      </c>
      <c r="S48" s="2">
        <v>3</v>
      </c>
      <c r="T48" s="890">
        <v>7</v>
      </c>
      <c r="U48" s="891">
        <v>3</v>
      </c>
      <c r="V48" s="895">
        <v>5</v>
      </c>
      <c r="W48" s="2">
        <v>3</v>
      </c>
      <c r="X48" s="898"/>
      <c r="Y48" s="899"/>
      <c r="Z48" s="229">
        <f>SUM(AA46)</f>
        <v>1</v>
      </c>
      <c r="AA48" s="229">
        <f>SUM(Z46)</f>
        <v>3</v>
      </c>
      <c r="AB48" s="890">
        <v>12</v>
      </c>
      <c r="AC48" s="891">
        <v>3</v>
      </c>
    </row>
    <row r="49" spans="3:29" ht="33" customHeight="1" x14ac:dyDescent="1.05">
      <c r="C49" s="17">
        <v>4</v>
      </c>
      <c r="D49" s="890">
        <v>9</v>
      </c>
      <c r="E49" s="891">
        <v>4</v>
      </c>
      <c r="F49" s="890">
        <v>7</v>
      </c>
      <c r="G49" s="891">
        <v>4</v>
      </c>
      <c r="H49" s="892">
        <v>5</v>
      </c>
      <c r="I49" s="891">
        <v>4</v>
      </c>
      <c r="J49" s="900">
        <f>SUM(K48)</f>
        <v>3</v>
      </c>
      <c r="K49" s="229">
        <f>SUM(J48)</f>
        <v>4</v>
      </c>
      <c r="L49" s="896">
        <f>SUM(M46)</f>
        <v>1</v>
      </c>
      <c r="M49" s="901">
        <f>SUM(L46)</f>
        <v>4</v>
      </c>
      <c r="N49" s="2">
        <v>12</v>
      </c>
      <c r="O49" s="2">
        <v>4</v>
      </c>
      <c r="P49" s="890">
        <v>10</v>
      </c>
      <c r="Q49" s="891">
        <v>4</v>
      </c>
      <c r="R49" s="2">
        <v>8</v>
      </c>
      <c r="S49" s="2">
        <v>4</v>
      </c>
      <c r="T49" s="890">
        <v>6</v>
      </c>
      <c r="U49" s="891">
        <v>4</v>
      </c>
      <c r="V49" s="894"/>
      <c r="W49" s="894"/>
      <c r="X49" s="896">
        <f>SUM(Y47)</f>
        <v>2</v>
      </c>
      <c r="Y49" s="897">
        <f>SUM(X47)</f>
        <v>4</v>
      </c>
      <c r="Z49" s="2">
        <v>13</v>
      </c>
      <c r="AA49" s="2">
        <v>4</v>
      </c>
      <c r="AB49" s="890">
        <v>11</v>
      </c>
      <c r="AC49" s="891">
        <v>4</v>
      </c>
    </row>
    <row r="50" spans="3:29" ht="33" customHeight="1" x14ac:dyDescent="1.05">
      <c r="C50" s="17">
        <v>5</v>
      </c>
      <c r="D50" s="890">
        <v>8</v>
      </c>
      <c r="E50" s="891">
        <v>5</v>
      </c>
      <c r="F50" s="890">
        <v>6</v>
      </c>
      <c r="G50" s="891">
        <v>5</v>
      </c>
      <c r="H50" s="896">
        <f>SUM(I49)</f>
        <v>4</v>
      </c>
      <c r="I50" s="897">
        <f>SUM(H49)</f>
        <v>5</v>
      </c>
      <c r="J50" s="229">
        <v>2</v>
      </c>
      <c r="K50" s="229">
        <v>5</v>
      </c>
      <c r="L50" s="890">
        <v>13</v>
      </c>
      <c r="M50" s="891">
        <v>5</v>
      </c>
      <c r="N50" s="2">
        <v>11</v>
      </c>
      <c r="O50" s="2">
        <v>5</v>
      </c>
      <c r="P50" s="890">
        <v>9</v>
      </c>
      <c r="Q50" s="891">
        <v>5</v>
      </c>
      <c r="R50" s="2">
        <v>7</v>
      </c>
      <c r="S50" s="2">
        <v>5</v>
      </c>
      <c r="T50" s="898"/>
      <c r="U50" s="899"/>
      <c r="V50" s="229">
        <f>SUM(W48)</f>
        <v>3</v>
      </c>
      <c r="W50" s="229">
        <f>SUM(V48)</f>
        <v>5</v>
      </c>
      <c r="X50" s="896">
        <f>SUM(Y46)</f>
        <v>1</v>
      </c>
      <c r="Y50" s="897">
        <f>SUM(X46)</f>
        <v>5</v>
      </c>
      <c r="Z50" s="2">
        <v>12</v>
      </c>
      <c r="AA50" s="2">
        <v>5</v>
      </c>
      <c r="AB50" s="890">
        <v>10</v>
      </c>
      <c r="AC50" s="891">
        <v>5</v>
      </c>
    </row>
    <row r="51" spans="3:29" ht="33" customHeight="1" x14ac:dyDescent="1.05">
      <c r="C51" s="17">
        <v>6</v>
      </c>
      <c r="D51" s="890">
        <v>7</v>
      </c>
      <c r="E51" s="891">
        <v>6</v>
      </c>
      <c r="F51" s="896">
        <f>SUM(G50)</f>
        <v>5</v>
      </c>
      <c r="G51" s="897">
        <f>SUM(F50)</f>
        <v>6</v>
      </c>
      <c r="H51" s="896">
        <f>SUM(I48)</f>
        <v>3</v>
      </c>
      <c r="I51" s="897">
        <f>SUM(H48)</f>
        <v>6</v>
      </c>
      <c r="J51" s="229">
        <f>SUM(K46)</f>
        <v>1</v>
      </c>
      <c r="K51" s="229">
        <f>SUM(J46)</f>
        <v>6</v>
      </c>
      <c r="L51" s="890">
        <v>12</v>
      </c>
      <c r="M51" s="893">
        <v>6</v>
      </c>
      <c r="N51" s="2">
        <v>10</v>
      </c>
      <c r="O51" s="2">
        <v>6</v>
      </c>
      <c r="P51" s="890">
        <v>8</v>
      </c>
      <c r="Q51" s="891">
        <v>6</v>
      </c>
      <c r="R51" s="894"/>
      <c r="S51" s="894"/>
      <c r="T51" s="896">
        <f>SUM(U49)</f>
        <v>4</v>
      </c>
      <c r="U51" s="897">
        <f>SUM(T49)</f>
        <v>6</v>
      </c>
      <c r="V51" s="900">
        <f>SUM(W47)</f>
        <v>2</v>
      </c>
      <c r="W51" s="229">
        <f>SUM(V47)</f>
        <v>6</v>
      </c>
      <c r="X51" s="890">
        <v>13</v>
      </c>
      <c r="Y51" s="891">
        <v>6</v>
      </c>
      <c r="Z51" s="2">
        <v>11</v>
      </c>
      <c r="AA51" s="2">
        <v>6</v>
      </c>
      <c r="AB51" s="890">
        <v>9</v>
      </c>
      <c r="AC51" s="891">
        <v>6</v>
      </c>
    </row>
    <row r="52" spans="3:29" ht="33" customHeight="1" x14ac:dyDescent="1.05">
      <c r="C52" s="17">
        <v>7</v>
      </c>
      <c r="D52" s="896">
        <f>SUM(E51)</f>
        <v>6</v>
      </c>
      <c r="E52" s="897">
        <f>SUM(D51)</f>
        <v>7</v>
      </c>
      <c r="F52" s="896">
        <f>SUM(G49)</f>
        <v>4</v>
      </c>
      <c r="G52" s="897">
        <f>SUM(F49)</f>
        <v>7</v>
      </c>
      <c r="H52" s="896">
        <f>SUM(I47)</f>
        <v>2</v>
      </c>
      <c r="I52" s="897">
        <f>SUM(H47)</f>
        <v>7</v>
      </c>
      <c r="J52" s="2">
        <v>13</v>
      </c>
      <c r="K52" s="2">
        <v>7</v>
      </c>
      <c r="L52" s="890">
        <v>11</v>
      </c>
      <c r="M52" s="891">
        <v>7</v>
      </c>
      <c r="N52" s="2">
        <v>9</v>
      </c>
      <c r="O52" s="2">
        <v>7</v>
      </c>
      <c r="P52" s="898"/>
      <c r="Q52" s="899"/>
      <c r="R52" s="229">
        <f>SUM(S50)</f>
        <v>5</v>
      </c>
      <c r="S52" s="229">
        <f>SUM(R50)</f>
        <v>7</v>
      </c>
      <c r="T52" s="896">
        <f>SUM(U48)</f>
        <v>3</v>
      </c>
      <c r="U52" s="897">
        <f>SUM(T48)</f>
        <v>7</v>
      </c>
      <c r="V52" s="229">
        <f>SUM(W46)</f>
        <v>1</v>
      </c>
      <c r="W52" s="229">
        <f>SUM(V46)</f>
        <v>7</v>
      </c>
      <c r="X52" s="892">
        <v>12</v>
      </c>
      <c r="Y52" s="891">
        <v>7</v>
      </c>
      <c r="Z52" s="2">
        <v>10</v>
      </c>
      <c r="AA52" s="2">
        <v>7</v>
      </c>
      <c r="AB52" s="890">
        <v>8</v>
      </c>
      <c r="AC52" s="891">
        <v>7</v>
      </c>
    </row>
    <row r="53" spans="3:29" ht="33" customHeight="1" x14ac:dyDescent="1.05">
      <c r="C53" s="17">
        <v>8</v>
      </c>
      <c r="D53" s="896">
        <f>SUM(E50)</f>
        <v>5</v>
      </c>
      <c r="E53" s="897">
        <f>SUM(D50)</f>
        <v>8</v>
      </c>
      <c r="F53" s="896">
        <f>SUM(G48)</f>
        <v>3</v>
      </c>
      <c r="G53" s="897">
        <f>SUM(F48)</f>
        <v>8</v>
      </c>
      <c r="H53" s="902">
        <f>SUM(I46)</f>
        <v>1</v>
      </c>
      <c r="I53" s="897">
        <f>SUM(H46)</f>
        <v>8</v>
      </c>
      <c r="J53" s="2">
        <v>12</v>
      </c>
      <c r="K53" s="2">
        <v>8</v>
      </c>
      <c r="L53" s="890">
        <v>10</v>
      </c>
      <c r="M53" s="893">
        <v>8</v>
      </c>
      <c r="N53" s="894"/>
      <c r="O53" s="894"/>
      <c r="P53" s="896">
        <f>SUM(Q51)</f>
        <v>6</v>
      </c>
      <c r="Q53" s="897">
        <f>SUM(P51)</f>
        <v>8</v>
      </c>
      <c r="R53" s="229">
        <f>SUM(S49)</f>
        <v>4</v>
      </c>
      <c r="S53" s="229">
        <f>SUM(R49)</f>
        <v>8</v>
      </c>
      <c r="T53" s="896">
        <f>SUM(U47)</f>
        <v>2</v>
      </c>
      <c r="U53" s="897">
        <f>SUM(T47)</f>
        <v>8</v>
      </c>
      <c r="V53" s="895">
        <v>13</v>
      </c>
      <c r="W53" s="2">
        <v>8</v>
      </c>
      <c r="X53" s="890">
        <v>11</v>
      </c>
      <c r="Y53" s="891">
        <v>8</v>
      </c>
      <c r="Z53" s="2">
        <v>9</v>
      </c>
      <c r="AA53" s="2">
        <v>8</v>
      </c>
      <c r="AB53" s="896">
        <f>SUM(AC52)</f>
        <v>7</v>
      </c>
      <c r="AC53" s="897">
        <f>SUM(AB52)</f>
        <v>8</v>
      </c>
    </row>
    <row r="54" spans="3:29" ht="33" customHeight="1" x14ac:dyDescent="1.05">
      <c r="C54" s="17">
        <v>9</v>
      </c>
      <c r="D54" s="896">
        <f>SUM(E49)</f>
        <v>4</v>
      </c>
      <c r="E54" s="897">
        <f>SUM(D49)</f>
        <v>9</v>
      </c>
      <c r="F54" s="896">
        <f>SUM(G47)</f>
        <v>2</v>
      </c>
      <c r="G54" s="897">
        <f>SUM(F47)</f>
        <v>9</v>
      </c>
      <c r="H54" s="890">
        <v>13</v>
      </c>
      <c r="I54" s="891">
        <v>9</v>
      </c>
      <c r="J54" s="2">
        <v>11</v>
      </c>
      <c r="K54" s="2">
        <v>9</v>
      </c>
      <c r="L54" s="898"/>
      <c r="M54" s="899"/>
      <c r="N54" s="229">
        <f>SUM(O52)</f>
        <v>7</v>
      </c>
      <c r="O54" s="229">
        <f>SUM(N52)</f>
        <v>9</v>
      </c>
      <c r="P54" s="896">
        <f>SUM(Q50)</f>
        <v>5</v>
      </c>
      <c r="Q54" s="897">
        <f>SUM(P50)</f>
        <v>9</v>
      </c>
      <c r="R54" s="229">
        <f>SUM(S48)</f>
        <v>3</v>
      </c>
      <c r="S54" s="229">
        <f>SUM(R48)</f>
        <v>9</v>
      </c>
      <c r="T54" s="896">
        <f>SUM(U46)</f>
        <v>1</v>
      </c>
      <c r="U54" s="897">
        <f>SUM(T46)</f>
        <v>9</v>
      </c>
      <c r="V54" s="895">
        <v>12</v>
      </c>
      <c r="W54" s="2">
        <v>9</v>
      </c>
      <c r="X54" s="892">
        <v>10</v>
      </c>
      <c r="Y54" s="891">
        <v>9</v>
      </c>
      <c r="Z54" s="229">
        <f>SUM(AA53)</f>
        <v>8</v>
      </c>
      <c r="AA54" s="229">
        <f>SUM(Z53)</f>
        <v>9</v>
      </c>
      <c r="AB54" s="896">
        <f>SUM(AC51)</f>
        <v>6</v>
      </c>
      <c r="AC54" s="897">
        <f>SUM(AB51)</f>
        <v>9</v>
      </c>
    </row>
    <row r="55" spans="3:29" ht="33" customHeight="1" x14ac:dyDescent="1.05">
      <c r="C55" s="17">
        <v>10</v>
      </c>
      <c r="D55" s="896">
        <f>SUM(E48)</f>
        <v>3</v>
      </c>
      <c r="E55" s="897">
        <f>SUM(D48)</f>
        <v>10</v>
      </c>
      <c r="F55" s="896">
        <f>SUM(G46)</f>
        <v>1</v>
      </c>
      <c r="G55" s="897">
        <f>SUM(F46)</f>
        <v>10</v>
      </c>
      <c r="H55" s="892">
        <v>12</v>
      </c>
      <c r="I55" s="891">
        <v>10</v>
      </c>
      <c r="J55" s="894"/>
      <c r="K55" s="894"/>
      <c r="L55" s="896">
        <f>SUM(M53)</f>
        <v>8</v>
      </c>
      <c r="M55" s="901">
        <f>SUM(L53)</f>
        <v>10</v>
      </c>
      <c r="N55" s="229">
        <f>SUM(O51)</f>
        <v>6</v>
      </c>
      <c r="O55" s="229">
        <f>SUM(N51)</f>
        <v>10</v>
      </c>
      <c r="P55" s="896">
        <f>SUM(Q49)</f>
        <v>4</v>
      </c>
      <c r="Q55" s="897">
        <f>SUM(P49)</f>
        <v>10</v>
      </c>
      <c r="R55" s="229">
        <f>SUM(S47)</f>
        <v>2</v>
      </c>
      <c r="S55" s="229">
        <f>SUM(R47)</f>
        <v>10</v>
      </c>
      <c r="T55" s="892">
        <v>13</v>
      </c>
      <c r="U55" s="891">
        <v>10</v>
      </c>
      <c r="V55" s="895">
        <v>11</v>
      </c>
      <c r="W55" s="2">
        <v>10</v>
      </c>
      <c r="X55" s="896">
        <f>SUM(Y54)</f>
        <v>9</v>
      </c>
      <c r="Y55" s="897">
        <f>SUM(X54)</f>
        <v>10</v>
      </c>
      <c r="Z55" s="229">
        <f>SUM(AA52)</f>
        <v>7</v>
      </c>
      <c r="AA55" s="229">
        <f>SUM(Z52)</f>
        <v>10</v>
      </c>
      <c r="AB55" s="896">
        <f>SUM(AC50)</f>
        <v>5</v>
      </c>
      <c r="AC55" s="897">
        <f>SUM(AB50)</f>
        <v>10</v>
      </c>
    </row>
    <row r="56" spans="3:29" ht="33" customHeight="1" x14ac:dyDescent="1.05">
      <c r="C56" s="17">
        <v>11</v>
      </c>
      <c r="D56" s="896">
        <f>SUM(E47)</f>
        <v>2</v>
      </c>
      <c r="E56" s="897">
        <f>SUM(D47)</f>
        <v>11</v>
      </c>
      <c r="F56" s="892">
        <v>13</v>
      </c>
      <c r="G56" s="891">
        <v>11</v>
      </c>
      <c r="H56" s="898"/>
      <c r="I56" s="899"/>
      <c r="J56" s="229">
        <f>SUM(K54)</f>
        <v>9</v>
      </c>
      <c r="K56" s="229">
        <f>SUM(J54)</f>
        <v>11</v>
      </c>
      <c r="L56" s="896">
        <f>SUM(M52)</f>
        <v>7</v>
      </c>
      <c r="M56" s="897">
        <f>SUM(L52)</f>
        <v>11</v>
      </c>
      <c r="N56" s="229">
        <f>SUM(O50)</f>
        <v>5</v>
      </c>
      <c r="O56" s="229">
        <f>SUM(N50)</f>
        <v>11</v>
      </c>
      <c r="P56" s="896">
        <f>SUM(Q48)</f>
        <v>3</v>
      </c>
      <c r="Q56" s="897">
        <f>SUM(P48)</f>
        <v>11</v>
      </c>
      <c r="R56" s="229">
        <f>SUM(S46)</f>
        <v>1</v>
      </c>
      <c r="S56" s="229">
        <f>SUM(R46)</f>
        <v>11</v>
      </c>
      <c r="T56" s="892">
        <v>12</v>
      </c>
      <c r="U56" s="891">
        <v>11</v>
      </c>
      <c r="V56" s="900">
        <f>SUM(W55)</f>
        <v>10</v>
      </c>
      <c r="W56" s="229">
        <f>SUM(V55)</f>
        <v>11</v>
      </c>
      <c r="X56" s="902">
        <f>SUM(Y53)</f>
        <v>8</v>
      </c>
      <c r="Y56" s="897">
        <f>SUM(X53)</f>
        <v>11</v>
      </c>
      <c r="Z56" s="229">
        <f>SUM(AA51)</f>
        <v>6</v>
      </c>
      <c r="AA56" s="229">
        <f>SUM(Z51)</f>
        <v>11</v>
      </c>
      <c r="AB56" s="896">
        <f>SUM(AC49)</f>
        <v>4</v>
      </c>
      <c r="AC56" s="897">
        <f>SUM(AB49)</f>
        <v>11</v>
      </c>
    </row>
    <row r="57" spans="3:29" ht="33" customHeight="1" x14ac:dyDescent="1.05">
      <c r="C57" s="17">
        <v>12</v>
      </c>
      <c r="D57" s="896">
        <f>SUM(E46)</f>
        <v>1</v>
      </c>
      <c r="E57" s="897">
        <f>SUM(D46)</f>
        <v>12</v>
      </c>
      <c r="F57" s="898"/>
      <c r="G57" s="899"/>
      <c r="H57" s="902">
        <f>SUM(I55)</f>
        <v>10</v>
      </c>
      <c r="I57" s="897">
        <f>SUM(H55)</f>
        <v>12</v>
      </c>
      <c r="J57" s="229">
        <f>SUM(K53)</f>
        <v>8</v>
      </c>
      <c r="K57" s="229">
        <f>SUM(J53)</f>
        <v>12</v>
      </c>
      <c r="L57" s="896">
        <f>SUM(M51)</f>
        <v>6</v>
      </c>
      <c r="M57" s="901">
        <f>SUM(L51)</f>
        <v>12</v>
      </c>
      <c r="N57" s="229">
        <f>SUM(O49)</f>
        <v>4</v>
      </c>
      <c r="O57" s="229">
        <f>SUM(N49)</f>
        <v>12</v>
      </c>
      <c r="P57" s="896">
        <f>SUM(Q47)</f>
        <v>2</v>
      </c>
      <c r="Q57" s="897">
        <f>SUM(P47)</f>
        <v>12</v>
      </c>
      <c r="R57" s="895">
        <v>13</v>
      </c>
      <c r="S57" s="2">
        <v>12</v>
      </c>
      <c r="T57" s="902">
        <f>SUM(U56)</f>
        <v>11</v>
      </c>
      <c r="U57" s="897">
        <f>SUM(T56)</f>
        <v>12</v>
      </c>
      <c r="V57" s="900">
        <f>SUM(W54)</f>
        <v>9</v>
      </c>
      <c r="W57" s="229">
        <f>SUM(V54)</f>
        <v>12</v>
      </c>
      <c r="X57" s="896">
        <f>SUM(Y52)</f>
        <v>7</v>
      </c>
      <c r="Y57" s="897">
        <f>SUM(X52)</f>
        <v>12</v>
      </c>
      <c r="Z57" s="229">
        <f>SUM(AA50)</f>
        <v>5</v>
      </c>
      <c r="AA57" s="229">
        <f>SUM(Z50)</f>
        <v>12</v>
      </c>
      <c r="AB57" s="896">
        <f>SUM(AC48)</f>
        <v>3</v>
      </c>
      <c r="AC57" s="897">
        <f>SUM(AB48)</f>
        <v>12</v>
      </c>
    </row>
    <row r="58" spans="3:29" ht="33" customHeight="1" thickBot="1" x14ac:dyDescent="1.1000000000000001">
      <c r="C58" s="17">
        <v>13</v>
      </c>
      <c r="D58" s="903"/>
      <c r="E58" s="904"/>
      <c r="F58" s="905">
        <f>SUM(G56)</f>
        <v>11</v>
      </c>
      <c r="G58" s="906">
        <f>SUM(F56)</f>
        <v>13</v>
      </c>
      <c r="H58" s="907">
        <f>SUM(I54)</f>
        <v>9</v>
      </c>
      <c r="I58" s="908">
        <f>SUM(H54)</f>
        <v>13</v>
      </c>
      <c r="J58" s="909">
        <f>SUM(K52)</f>
        <v>7</v>
      </c>
      <c r="K58" s="909">
        <f>SUM(J52)</f>
        <v>13</v>
      </c>
      <c r="L58" s="907">
        <f>SUM(M50)</f>
        <v>5</v>
      </c>
      <c r="M58" s="908">
        <f>SUM(L50)</f>
        <v>13</v>
      </c>
      <c r="N58" s="909">
        <f>SUM(O48)</f>
        <v>3</v>
      </c>
      <c r="O58" s="909">
        <f>SUM(N48)</f>
        <v>13</v>
      </c>
      <c r="P58" s="907">
        <f>SUM(Q46)</f>
        <v>1</v>
      </c>
      <c r="Q58" s="908">
        <f>SUM(P46)</f>
        <v>13</v>
      </c>
      <c r="R58" s="910">
        <f>SUM(S57)</f>
        <v>12</v>
      </c>
      <c r="S58" s="909">
        <f>SUM(R57)</f>
        <v>13</v>
      </c>
      <c r="T58" s="905">
        <f>SUM(U55)</f>
        <v>10</v>
      </c>
      <c r="U58" s="908">
        <f>SUM(T55)</f>
        <v>13</v>
      </c>
      <c r="V58" s="910">
        <f>SUM(W53)</f>
        <v>8</v>
      </c>
      <c r="W58" s="909">
        <f>SUM(V53)</f>
        <v>13</v>
      </c>
      <c r="X58" s="905">
        <f>SUM(Y51)</f>
        <v>6</v>
      </c>
      <c r="Y58" s="908">
        <f>SUM(X51)</f>
        <v>13</v>
      </c>
      <c r="Z58" s="909">
        <f>SUM(AA49)</f>
        <v>4</v>
      </c>
      <c r="AA58" s="909">
        <f>SUM(Z49)</f>
        <v>13</v>
      </c>
      <c r="AB58" s="907">
        <f>SUM(AC47)</f>
        <v>2</v>
      </c>
      <c r="AC58" s="908">
        <f>SUM(AB47)</f>
        <v>13</v>
      </c>
    </row>
  </sheetData>
  <sheetProtection sheet="1" objects="1" scenarios="1"/>
  <mergeCells count="46">
    <mergeCell ref="C1:C5"/>
    <mergeCell ref="AE4:AF4"/>
    <mergeCell ref="L4:M4"/>
    <mergeCell ref="N4:O4"/>
    <mergeCell ref="P4:Q4"/>
    <mergeCell ref="R4:S4"/>
    <mergeCell ref="T4:U4"/>
    <mergeCell ref="Z4:AA4"/>
    <mergeCell ref="AB4:AC4"/>
    <mergeCell ref="D4:E4"/>
    <mergeCell ref="F4:G4"/>
    <mergeCell ref="H4:I4"/>
    <mergeCell ref="J4:K4"/>
    <mergeCell ref="V4:W4"/>
    <mergeCell ref="X4:Y4"/>
    <mergeCell ref="BC4:BE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G4:CI4"/>
    <mergeCell ref="CJ4:CL4"/>
    <mergeCell ref="CM4:CO4"/>
    <mergeCell ref="CP4:CR4"/>
    <mergeCell ref="CS4:CU4"/>
    <mergeCell ref="CV4:CX4"/>
    <mergeCell ref="CY4:DA4"/>
    <mergeCell ref="DB4:DD4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</mergeCells>
  <phoneticPr fontId="2" type="noConversion"/>
  <pageMargins left="0.23" right="0.36" top="0.27" bottom="0.21" header="0.25" footer="0.18"/>
  <pageSetup paperSize="9" scale="7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AH57"/>
  <sheetViews>
    <sheetView topLeftCell="A6" zoomScale="55" zoomScaleNormal="55" workbookViewId="0">
      <selection activeCell="A47" sqref="A47:XFD50"/>
    </sheetView>
  </sheetViews>
  <sheetFormatPr baseColWidth="10" defaultRowHeight="12.5" x14ac:dyDescent="0.25"/>
  <cols>
    <col min="1" max="1" width="7.1796875" customWidth="1"/>
    <col min="2" max="2" width="39.26953125" customWidth="1"/>
    <col min="3" max="3" width="11.453125" customWidth="1"/>
    <col min="4" max="4" width="5" customWidth="1"/>
    <col min="5" max="7" width="7" customWidth="1"/>
    <col min="8" max="8" width="3.1796875" customWidth="1"/>
    <col min="9" max="9" width="14.453125" customWidth="1"/>
    <col min="10" max="10" width="6.26953125" customWidth="1"/>
    <col min="11" max="11" width="14.1796875" customWidth="1"/>
    <col min="12" max="12" width="3.1796875" customWidth="1"/>
    <col min="13" max="13" width="26.453125" hidden="1" customWidth="1"/>
    <col min="14" max="14" width="1.7265625" hidden="1" customWidth="1"/>
    <col min="15" max="15" width="21.26953125" hidden="1" customWidth="1"/>
    <col min="16" max="16" width="45.7265625" hidden="1" customWidth="1"/>
    <col min="17" max="17" width="3" hidden="1" customWidth="1"/>
    <col min="18" max="20" width="4.7265625" hidden="1" customWidth="1"/>
    <col min="21" max="21" width="4" hidden="1" customWidth="1"/>
    <col min="22" max="22" width="44.81640625" hidden="1" customWidth="1"/>
    <col min="23" max="24" width="2.1796875" hidden="1" customWidth="1"/>
    <col min="25" max="27" width="6.81640625" hidden="1" customWidth="1"/>
    <col min="28" max="28" width="3.7265625" hidden="1" customWidth="1"/>
    <col min="29" max="29" width="21.81640625" hidden="1" customWidth="1"/>
    <col min="30" max="30" width="3.7265625" hidden="1" customWidth="1"/>
    <col min="31" max="31" width="7.81640625" hidden="1" customWidth="1"/>
    <col min="32" max="32" width="3.7265625" hidden="1" customWidth="1"/>
    <col min="33" max="34" width="11.453125" hidden="1" customWidth="1"/>
    <col min="35" max="38" width="11.453125" customWidth="1"/>
  </cols>
  <sheetData>
    <row r="1" spans="1:34" ht="29.5" x14ac:dyDescent="0.55000000000000004">
      <c r="H1" s="258" t="s">
        <v>15</v>
      </c>
      <c r="I1" s="1161">
        <f ca="1">TODAY()</f>
        <v>46265</v>
      </c>
      <c r="J1" s="1161"/>
      <c r="K1" s="1161"/>
      <c r="L1" s="954"/>
      <c r="M1" s="823"/>
      <c r="N1" s="824"/>
      <c r="O1" s="824"/>
    </row>
    <row r="2" spans="1:34" ht="7.5" customHeight="1" x14ac:dyDescent="0.25"/>
    <row r="3" spans="1:34" ht="27.5" x14ac:dyDescent="0.25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</row>
    <row r="4" spans="1:34" s="7" customFormat="1" ht="3" customHeight="1" x14ac:dyDescent="0.7">
      <c r="D4" s="1"/>
      <c r="E4" s="1"/>
      <c r="F4" s="1"/>
      <c r="W4" s="8"/>
    </row>
    <row r="5" spans="1:34" ht="29.5" x14ac:dyDescent="0.55000000000000004">
      <c r="B5" s="29" t="s">
        <v>34</v>
      </c>
      <c r="D5" s="6" t="str">
        <f>IF(G26=1,Termine!B4,IF(G26=2,Termine!B5,IF(G26=3,Termine!B6,IF(G26=4,Termine!B7,IF(G26=5,Termine!B8,IF(G26=6,Termine!B9,IF(G26=7,Termine!B10,IF(G26=8,Termine!B11,IF(G26=9,Termine!B12,IF(G26=10,Termine!B13,))))))))))</f>
        <v>Union PWV Lambrechten 1</v>
      </c>
      <c r="E5" s="6"/>
      <c r="F5" s="6"/>
    </row>
    <row r="6" spans="1:34" ht="3" customHeight="1" x14ac:dyDescent="0.5">
      <c r="D6" s="39"/>
      <c r="E6" s="39"/>
      <c r="F6" s="39"/>
      <c r="G6" s="2"/>
      <c r="M6" s="1160"/>
      <c r="N6" s="1160"/>
      <c r="O6" s="825"/>
      <c r="P6" s="825"/>
    </row>
    <row r="7" spans="1:34" s="1" customFormat="1" ht="25" x14ac:dyDescent="0.5">
      <c r="A7" s="450"/>
      <c r="B7" s="451" t="s">
        <v>2</v>
      </c>
      <c r="C7" s="451"/>
      <c r="D7" s="451"/>
      <c r="E7" s="829" t="s">
        <v>54</v>
      </c>
      <c r="F7" s="829" t="s">
        <v>55</v>
      </c>
      <c r="G7" s="829" t="s">
        <v>56</v>
      </c>
      <c r="H7" s="451"/>
      <c r="I7" s="966" t="s">
        <v>1</v>
      </c>
      <c r="J7" s="967"/>
      <c r="K7" s="966" t="s">
        <v>0</v>
      </c>
      <c r="L7" s="452"/>
    </row>
    <row r="8" spans="1:34" s="9" customFormat="1" ht="4.5" customHeight="1" x14ac:dyDescent="0.2"/>
    <row r="9" spans="1:34" s="2" customFormat="1" ht="20" x14ac:dyDescent="0.4">
      <c r="A9" s="422">
        <v>1</v>
      </c>
      <c r="B9" s="373" t="str">
        <f ca="1">INDEX(V$9:V$24,MATCH($M9,$O$9:$O$24,0))</f>
        <v>PV Brunnenthal</v>
      </c>
      <c r="C9" s="373"/>
      <c r="D9" s="373"/>
      <c r="E9" s="422">
        <f t="shared" ref="E9:E24" ca="1" si="0">INDEX(Y$9:Y$24,MATCH($M9,$O$9:$O$24,0))</f>
        <v>0</v>
      </c>
      <c r="F9" s="422">
        <f t="shared" ref="F9:F24" ca="1" si="1">INDEX(Z$9:Z$24,MATCH($M9,$O$9:$O$24,0))</f>
        <v>0</v>
      </c>
      <c r="G9" s="422">
        <f t="shared" ref="G9:G24" ca="1" si="2">INDEX(AA$9:AA$24,MATCH($M9,$O$9:$O$24,0))</f>
        <v>0</v>
      </c>
      <c r="H9" s="422"/>
      <c r="I9" s="987">
        <f t="shared" ref="I9:I24" ca="1" si="3">INDEX(AC$9:AC$24,MATCH($M9,$O$9:$O$24,0))</f>
        <v>0</v>
      </c>
      <c r="J9" s="373"/>
      <c r="K9" s="490">
        <f t="shared" ref="K9:K24" ca="1" si="4">INDEX(AE$9:AE$24,MATCH($M9,$O$9:$O$24,0))</f>
        <v>0</v>
      </c>
      <c r="L9" s="373"/>
      <c r="M9" s="378">
        <f t="shared" ref="M9:M24" ca="1" si="5">LARGE($O$9:$O$24,A9)</f>
        <v>16</v>
      </c>
      <c r="N9" s="373"/>
      <c r="O9" s="373">
        <f ca="1">(AE9*100+AC9)*10000+17-A9</f>
        <v>16</v>
      </c>
      <c r="P9" s="373" t="str">
        <f t="shared" ref="P9:P24" ca="1" si="6">INDEX($V$9:$V$24,MATCH(M9,$O$9:$O$24,0))</f>
        <v>PV Brunnenthal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  <c r="AF9" s="373"/>
      <c r="AG9" s="373"/>
      <c r="AH9" s="373"/>
    </row>
    <row r="10" spans="1:34" s="2" customFormat="1" ht="20" x14ac:dyDescent="0.4">
      <c r="A10" s="422">
        <v>2</v>
      </c>
      <c r="B10" s="373" t="str">
        <f t="shared" ref="B10:B24" ca="1" si="7">INDEX($V$9:$V$24,MATCH(M10,$O$9:$O$24,0))</f>
        <v>Union Lambrechten PWV</v>
      </c>
      <c r="C10" s="373"/>
      <c r="D10" s="373"/>
      <c r="E10" s="422">
        <f t="shared" ca="1" si="0"/>
        <v>0</v>
      </c>
      <c r="F10" s="422">
        <f t="shared" ca="1" si="1"/>
        <v>0</v>
      </c>
      <c r="G10" s="422">
        <f t="shared" ca="1" si="2"/>
        <v>0</v>
      </c>
      <c r="H10" s="422"/>
      <c r="I10" s="987">
        <f t="shared" ca="1" si="3"/>
        <v>0</v>
      </c>
      <c r="J10" s="373"/>
      <c r="K10" s="490">
        <f t="shared" ca="1" si="4"/>
        <v>0</v>
      </c>
      <c r="L10" s="373"/>
      <c r="M10" s="378">
        <f t="shared" ca="1" si="5"/>
        <v>15</v>
      </c>
      <c r="N10" s="373"/>
      <c r="O10" s="373">
        <f t="shared" ref="O10:O24" ca="1" si="8">(AE10*100+AC10)*10000+17-A10</f>
        <v>15</v>
      </c>
      <c r="P10" s="373" t="str">
        <f t="shared" ca="1" si="6"/>
        <v>Union Lambrechten PWV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0</v>
      </c>
      <c r="Z10" s="988">
        <f t="shared" ref="Z10:Z24" ca="1" si="10">INDIRECT(CONCATENATE("'A",(_xlfn.SHEET()-3)/2+6,"'!AZ",ROW()-3))</f>
        <v>0</v>
      </c>
      <c r="AA10" s="988">
        <f t="shared" ref="AA10:AA24" ca="1" si="11">INDIRECT(CONCATENATE("'A",(_xlfn.SHEET()-3)/2+6,"'!BA",ROW()-3))</f>
        <v>0</v>
      </c>
      <c r="AB10" s="988"/>
      <c r="AC10" s="378">
        <f t="shared" ref="AC10:AC24" ca="1" si="12">INDIRECT(CONCATENATE("'A",(_xlfn.SHEET()-3)/2+6,"'!AW",ROW()-3))</f>
        <v>0</v>
      </c>
      <c r="AD10" s="988"/>
      <c r="AE10" s="988">
        <f t="shared" ref="AE10:AE24" ca="1" si="13">INDIRECT(CONCATENATE("'A",(_xlfn.SHEET()-3)/2+6,"'!AV",ROW()-3))</f>
        <v>0</v>
      </c>
      <c r="AF10" s="373"/>
      <c r="AG10" s="373"/>
      <c r="AH10" s="373"/>
    </row>
    <row r="11" spans="1:34" s="2" customFormat="1" ht="20" x14ac:dyDescent="0.4">
      <c r="A11" s="422">
        <v>3</v>
      </c>
      <c r="B11" s="373" t="str">
        <f t="shared" ca="1" si="7"/>
        <v>Union PWV Diersbach 1</v>
      </c>
      <c r="C11" s="373"/>
      <c r="D11" s="373"/>
      <c r="E11" s="422">
        <f t="shared" ca="1" si="0"/>
        <v>0</v>
      </c>
      <c r="F11" s="422">
        <f t="shared" ca="1" si="1"/>
        <v>0</v>
      </c>
      <c r="G11" s="422">
        <f t="shared" ca="1" si="2"/>
        <v>0</v>
      </c>
      <c r="H11" s="422"/>
      <c r="I11" s="987">
        <f t="shared" ca="1" si="3"/>
        <v>0</v>
      </c>
      <c r="J11" s="373"/>
      <c r="K11" s="490">
        <f t="shared" ca="1" si="4"/>
        <v>0</v>
      </c>
      <c r="L11" s="373"/>
      <c r="M11" s="378">
        <f t="shared" ca="1" si="5"/>
        <v>14</v>
      </c>
      <c r="N11" s="373"/>
      <c r="O11" s="373">
        <f t="shared" ca="1" si="8"/>
        <v>14</v>
      </c>
      <c r="P11" s="373" t="str">
        <f t="shared" ca="1" si="6"/>
        <v>Union PWV Diersbach 1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9"/>
        <v>0</v>
      </c>
      <c r="Z11" s="988">
        <f t="shared" ca="1" si="10"/>
        <v>0</v>
      </c>
      <c r="AA11" s="988">
        <f t="shared" ca="1" si="11"/>
        <v>0</v>
      </c>
      <c r="AB11" s="988"/>
      <c r="AC11" s="378">
        <f t="shared" ca="1" si="12"/>
        <v>0</v>
      </c>
      <c r="AD11" s="988"/>
      <c r="AE11" s="988">
        <f t="shared" ca="1" si="13"/>
        <v>0</v>
      </c>
      <c r="AF11" s="373"/>
      <c r="AG11" s="373"/>
      <c r="AH11" s="373"/>
    </row>
    <row r="12" spans="1:34" s="2" customFormat="1" ht="20" x14ac:dyDescent="0.4">
      <c r="A12" s="422">
        <v>4</v>
      </c>
      <c r="B12" s="373" t="str">
        <f t="shared" ca="1" si="7"/>
        <v>ASVö TSV PW St.Marienkirchen</v>
      </c>
      <c r="C12" s="373"/>
      <c r="D12" s="373"/>
      <c r="E12" s="422">
        <f t="shared" ca="1" si="0"/>
        <v>0</v>
      </c>
      <c r="F12" s="422">
        <f t="shared" ca="1" si="1"/>
        <v>0</v>
      </c>
      <c r="G12" s="422">
        <f t="shared" ca="1" si="2"/>
        <v>0</v>
      </c>
      <c r="H12" s="422"/>
      <c r="I12" s="987">
        <f t="shared" ca="1" si="3"/>
        <v>0</v>
      </c>
      <c r="J12" s="373"/>
      <c r="K12" s="490">
        <f t="shared" ca="1" si="4"/>
        <v>0</v>
      </c>
      <c r="L12" s="373"/>
      <c r="M12" s="378">
        <f t="shared" ca="1" si="5"/>
        <v>13</v>
      </c>
      <c r="N12" s="373"/>
      <c r="O12" s="373">
        <f t="shared" ca="1" si="8"/>
        <v>13</v>
      </c>
      <c r="P12" s="373" t="str">
        <f t="shared" ca="1" si="6"/>
        <v>ASVö TSV PW St.Marienkirchen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9"/>
        <v>0</v>
      </c>
      <c r="Z12" s="988">
        <f t="shared" ca="1" si="10"/>
        <v>0</v>
      </c>
      <c r="AA12" s="988">
        <f t="shared" ca="1" si="11"/>
        <v>0</v>
      </c>
      <c r="AB12" s="988"/>
      <c r="AC12" s="378">
        <f t="shared" ca="1" si="12"/>
        <v>0</v>
      </c>
      <c r="AD12" s="988"/>
      <c r="AE12" s="988">
        <f t="shared" ca="1" si="13"/>
        <v>0</v>
      </c>
      <c r="AF12" s="373"/>
      <c r="AG12" s="373"/>
      <c r="AH12" s="373"/>
    </row>
    <row r="13" spans="1:34" s="2" customFormat="1" ht="20" x14ac:dyDescent="0.4">
      <c r="A13" s="422">
        <v>5</v>
      </c>
      <c r="B13" s="373" t="str">
        <f t="shared" ca="1" si="7"/>
        <v>ASVÖ PV Taufkirchen 1</v>
      </c>
      <c r="C13" s="373"/>
      <c r="D13" s="373"/>
      <c r="E13" s="422">
        <f t="shared" ca="1" si="0"/>
        <v>0</v>
      </c>
      <c r="F13" s="422">
        <f t="shared" ca="1" si="1"/>
        <v>0</v>
      </c>
      <c r="G13" s="422">
        <f t="shared" ca="1" si="2"/>
        <v>0</v>
      </c>
      <c r="H13" s="422"/>
      <c r="I13" s="987">
        <f t="shared" ca="1" si="3"/>
        <v>0</v>
      </c>
      <c r="J13" s="373"/>
      <c r="K13" s="490">
        <f t="shared" ca="1" si="4"/>
        <v>0</v>
      </c>
      <c r="L13" s="373"/>
      <c r="M13" s="378">
        <f t="shared" ca="1" si="5"/>
        <v>12</v>
      </c>
      <c r="N13" s="373"/>
      <c r="O13" s="373">
        <f t="shared" ca="1" si="8"/>
        <v>12</v>
      </c>
      <c r="P13" s="373" t="str">
        <f t="shared" ca="1" si="6"/>
        <v>ASVÖ PV Taufkirchen 1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9"/>
        <v>0</v>
      </c>
      <c r="Z13" s="988">
        <f t="shared" ca="1" si="10"/>
        <v>0</v>
      </c>
      <c r="AA13" s="988">
        <f t="shared" ca="1" si="11"/>
        <v>0</v>
      </c>
      <c r="AB13" s="988"/>
      <c r="AC13" s="378">
        <f t="shared" ca="1" si="12"/>
        <v>0</v>
      </c>
      <c r="AD13" s="988"/>
      <c r="AE13" s="988">
        <f t="shared" ca="1" si="13"/>
        <v>0</v>
      </c>
      <c r="AF13" s="373"/>
      <c r="AG13" s="373"/>
      <c r="AH13" s="373"/>
    </row>
    <row r="14" spans="1:34" s="2" customFormat="1" ht="20" x14ac:dyDescent="0.4">
      <c r="A14" s="422">
        <v>6</v>
      </c>
      <c r="B14" s="373" t="str">
        <f t="shared" ca="1" si="7"/>
        <v>Union PWV Diersbach 2</v>
      </c>
      <c r="C14" s="373"/>
      <c r="D14" s="373"/>
      <c r="E14" s="422">
        <f t="shared" ca="1" si="0"/>
        <v>0</v>
      </c>
      <c r="F14" s="422">
        <f t="shared" ca="1" si="1"/>
        <v>0</v>
      </c>
      <c r="G14" s="422">
        <f t="shared" ca="1" si="2"/>
        <v>0</v>
      </c>
      <c r="H14" s="422"/>
      <c r="I14" s="987">
        <f t="shared" ca="1" si="3"/>
        <v>0</v>
      </c>
      <c r="J14" s="373"/>
      <c r="K14" s="490">
        <f t="shared" ca="1" si="4"/>
        <v>0</v>
      </c>
      <c r="L14" s="373"/>
      <c r="M14" s="378">
        <f t="shared" ca="1" si="5"/>
        <v>11</v>
      </c>
      <c r="N14" s="373"/>
      <c r="O14" s="373">
        <f t="shared" ca="1" si="8"/>
        <v>11</v>
      </c>
      <c r="P14" s="373" t="str">
        <f t="shared" ca="1" si="6"/>
        <v>Union PWV Diersbach 2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9"/>
        <v>0</v>
      </c>
      <c r="Z14" s="988">
        <f t="shared" ca="1" si="10"/>
        <v>0</v>
      </c>
      <c r="AA14" s="988">
        <f t="shared" ca="1" si="11"/>
        <v>0</v>
      </c>
      <c r="AB14" s="988"/>
      <c r="AC14" s="378">
        <f t="shared" ca="1" si="12"/>
        <v>0</v>
      </c>
      <c r="AD14" s="988"/>
      <c r="AE14" s="988">
        <f t="shared" ca="1" si="13"/>
        <v>0</v>
      </c>
      <c r="AF14" s="373"/>
      <c r="AG14" s="373"/>
      <c r="AH14" s="373"/>
    </row>
    <row r="15" spans="1:34" s="2" customFormat="1" ht="20" x14ac:dyDescent="0.4">
      <c r="A15" s="422">
        <v>7</v>
      </c>
      <c r="B15" s="373" t="str">
        <f t="shared" ca="1" si="7"/>
        <v>PV Hub</v>
      </c>
      <c r="C15" s="373"/>
      <c r="D15" s="373"/>
      <c r="E15" s="422">
        <f t="shared" ca="1" si="0"/>
        <v>0</v>
      </c>
      <c r="F15" s="422">
        <f t="shared" ca="1" si="1"/>
        <v>0</v>
      </c>
      <c r="G15" s="422">
        <f t="shared" ca="1" si="2"/>
        <v>0</v>
      </c>
      <c r="H15" s="422"/>
      <c r="I15" s="987">
        <f t="shared" ca="1" si="3"/>
        <v>0</v>
      </c>
      <c r="J15" s="373"/>
      <c r="K15" s="490">
        <f t="shared" ca="1" si="4"/>
        <v>0</v>
      </c>
      <c r="L15" s="373"/>
      <c r="M15" s="378">
        <f t="shared" ca="1" si="5"/>
        <v>10</v>
      </c>
      <c r="N15" s="373"/>
      <c r="O15" s="373">
        <f t="shared" ca="1" si="8"/>
        <v>10</v>
      </c>
      <c r="P15" s="373" t="str">
        <f t="shared" ca="1" si="6"/>
        <v>PV Hub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9"/>
        <v>0</v>
      </c>
      <c r="Z15" s="988">
        <f t="shared" ca="1" si="10"/>
        <v>0</v>
      </c>
      <c r="AA15" s="988">
        <f t="shared" ca="1" si="11"/>
        <v>0</v>
      </c>
      <c r="AB15" s="988"/>
      <c r="AC15" s="378">
        <f t="shared" ca="1" si="12"/>
        <v>0</v>
      </c>
      <c r="AD15" s="988"/>
      <c r="AE15" s="988">
        <f t="shared" ca="1" si="13"/>
        <v>0</v>
      </c>
      <c r="AF15" s="373"/>
      <c r="AG15" s="373"/>
      <c r="AH15" s="373"/>
    </row>
    <row r="16" spans="1:34" s="2" customFormat="1" ht="20" x14ac:dyDescent="0.4">
      <c r="A16" s="422">
        <v>8</v>
      </c>
      <c r="B16" s="373" t="str">
        <f t="shared" ca="1" si="7"/>
        <v>Union PWV Ort/Osternach</v>
      </c>
      <c r="C16" s="373"/>
      <c r="D16" s="373"/>
      <c r="E16" s="422">
        <f t="shared" ca="1" si="0"/>
        <v>0</v>
      </c>
      <c r="F16" s="422">
        <f t="shared" ca="1" si="1"/>
        <v>0</v>
      </c>
      <c r="G16" s="422">
        <f t="shared" ca="1" si="2"/>
        <v>0</v>
      </c>
      <c r="H16" s="422"/>
      <c r="I16" s="987">
        <f t="shared" ca="1" si="3"/>
        <v>0</v>
      </c>
      <c r="J16" s="373"/>
      <c r="K16" s="490">
        <f t="shared" ca="1" si="4"/>
        <v>0</v>
      </c>
      <c r="L16" s="373"/>
      <c r="M16" s="378">
        <f t="shared" ca="1" si="5"/>
        <v>9</v>
      </c>
      <c r="N16" s="373"/>
      <c r="O16" s="373">
        <f t="shared" ca="1" si="8"/>
        <v>9</v>
      </c>
      <c r="P16" s="373" t="str">
        <f t="shared" ca="1" si="6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  <c r="AF16" s="373"/>
      <c r="AG16" s="373"/>
      <c r="AH16" s="373"/>
    </row>
    <row r="17" spans="1:34" s="2" customFormat="1" ht="20" x14ac:dyDescent="0.4">
      <c r="A17" s="422">
        <v>9</v>
      </c>
      <c r="B17" s="373" t="str">
        <f t="shared" ca="1" si="7"/>
        <v xml:space="preserve"> </v>
      </c>
      <c r="C17" s="373"/>
      <c r="D17" s="373"/>
      <c r="E17" s="422">
        <f t="shared" ca="1" si="0"/>
        <v>0</v>
      </c>
      <c r="F17" s="422">
        <f t="shared" ca="1" si="1"/>
        <v>0</v>
      </c>
      <c r="G17" s="422">
        <f t="shared" ca="1" si="2"/>
        <v>0</v>
      </c>
      <c r="H17" s="422"/>
      <c r="I17" s="987">
        <f t="shared" ca="1" si="3"/>
        <v>0</v>
      </c>
      <c r="J17" s="373"/>
      <c r="K17" s="490">
        <f t="shared" ca="1" si="4"/>
        <v>0</v>
      </c>
      <c r="L17" s="373"/>
      <c r="M17" s="378">
        <f t="shared" ca="1" si="5"/>
        <v>8</v>
      </c>
      <c r="N17" s="373"/>
      <c r="O17" s="373">
        <f t="shared" ca="1" si="8"/>
        <v>8</v>
      </c>
      <c r="P17" s="373" t="str">
        <f t="shared" ca="1" si="6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  <c r="AF17" s="373"/>
      <c r="AG17" s="373"/>
      <c r="AH17" s="373"/>
    </row>
    <row r="18" spans="1:34" s="2" customFormat="1" ht="20" x14ac:dyDescent="0.4">
      <c r="A18" s="422">
        <v>10</v>
      </c>
      <c r="B18" s="373" t="str">
        <f t="shared" ca="1" si="7"/>
        <v/>
      </c>
      <c r="C18" s="373"/>
      <c r="D18" s="373"/>
      <c r="E18" s="422">
        <f t="shared" ca="1" si="0"/>
        <v>0</v>
      </c>
      <c r="F18" s="422">
        <f t="shared" ca="1" si="1"/>
        <v>0</v>
      </c>
      <c r="G18" s="422">
        <f t="shared" ca="1" si="2"/>
        <v>0</v>
      </c>
      <c r="H18" s="422"/>
      <c r="I18" s="987">
        <f t="shared" ca="1" si="3"/>
        <v>0</v>
      </c>
      <c r="J18" s="373"/>
      <c r="K18" s="490">
        <f t="shared" ca="1" si="4"/>
        <v>0</v>
      </c>
      <c r="L18" s="373"/>
      <c r="M18" s="378">
        <f t="shared" ca="1" si="5"/>
        <v>7</v>
      </c>
      <c r="N18" s="373"/>
      <c r="O18" s="373">
        <f t="shared" ca="1" si="8"/>
        <v>7</v>
      </c>
      <c r="P18" s="373" t="str">
        <f t="shared" ca="1" si="6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  <c r="AF18" s="373"/>
      <c r="AG18" s="373"/>
      <c r="AH18" s="373"/>
    </row>
    <row r="19" spans="1:34" s="2" customFormat="1" ht="20" x14ac:dyDescent="0.4">
      <c r="A19" s="422">
        <v>11</v>
      </c>
      <c r="B19" s="373" t="str">
        <f t="shared" ca="1" si="7"/>
        <v/>
      </c>
      <c r="C19" s="373"/>
      <c r="D19" s="373"/>
      <c r="E19" s="422">
        <f t="shared" ca="1" si="0"/>
        <v>0</v>
      </c>
      <c r="F19" s="422">
        <f t="shared" ca="1" si="1"/>
        <v>0</v>
      </c>
      <c r="G19" s="422">
        <f t="shared" ca="1" si="2"/>
        <v>0</v>
      </c>
      <c r="H19" s="422"/>
      <c r="I19" s="987">
        <f t="shared" ca="1" si="3"/>
        <v>0</v>
      </c>
      <c r="J19" s="373"/>
      <c r="K19" s="490">
        <f t="shared" ca="1" si="4"/>
        <v>0</v>
      </c>
      <c r="L19" s="373"/>
      <c r="M19" s="378">
        <f t="shared" ca="1" si="5"/>
        <v>6</v>
      </c>
      <c r="N19" s="373"/>
      <c r="O19" s="373">
        <f t="shared" ca="1" si="8"/>
        <v>6</v>
      </c>
      <c r="P19" s="373" t="str">
        <f t="shared" ca="1" si="6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0</v>
      </c>
      <c r="AB19" s="988"/>
      <c r="AC19" s="378">
        <f t="shared" ca="1" si="12"/>
        <v>0</v>
      </c>
      <c r="AD19" s="988"/>
      <c r="AE19" s="988">
        <f t="shared" ca="1" si="13"/>
        <v>0</v>
      </c>
      <c r="AF19" s="373"/>
      <c r="AG19" s="373"/>
      <c r="AH19" s="373"/>
    </row>
    <row r="20" spans="1:34" s="2" customFormat="1" ht="20" x14ac:dyDescent="0.4">
      <c r="A20" s="422">
        <v>12</v>
      </c>
      <c r="B20" s="373" t="str">
        <f t="shared" ca="1" si="7"/>
        <v/>
      </c>
      <c r="C20" s="373"/>
      <c r="D20" s="373"/>
      <c r="E20" s="422">
        <f t="shared" ca="1" si="0"/>
        <v>0</v>
      </c>
      <c r="F20" s="422">
        <f t="shared" ca="1" si="1"/>
        <v>0</v>
      </c>
      <c r="G20" s="422">
        <f t="shared" ca="1" si="2"/>
        <v>0</v>
      </c>
      <c r="H20" s="422"/>
      <c r="I20" s="987">
        <f t="shared" ca="1" si="3"/>
        <v>0</v>
      </c>
      <c r="J20" s="373"/>
      <c r="K20" s="490">
        <f t="shared" ca="1" si="4"/>
        <v>0</v>
      </c>
      <c r="L20" s="373"/>
      <c r="M20" s="378">
        <f t="shared" ca="1" si="5"/>
        <v>5</v>
      </c>
      <c r="N20" s="373"/>
      <c r="O20" s="373">
        <f t="shared" ca="1" si="8"/>
        <v>5</v>
      </c>
      <c r="P20" s="373" t="str">
        <f t="shared" ca="1" si="6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  <c r="AF20" s="373"/>
      <c r="AG20" s="373"/>
      <c r="AH20" s="373"/>
    </row>
    <row r="21" spans="1:34" s="2" customFormat="1" ht="20" x14ac:dyDescent="0.4">
      <c r="A21" s="422">
        <v>13</v>
      </c>
      <c r="B21" s="373" t="str">
        <f t="shared" ca="1" si="7"/>
        <v/>
      </c>
      <c r="C21" s="373"/>
      <c r="D21" s="373"/>
      <c r="E21" s="422">
        <f t="shared" ca="1" si="0"/>
        <v>0</v>
      </c>
      <c r="F21" s="422">
        <f t="shared" ca="1" si="1"/>
        <v>0</v>
      </c>
      <c r="G21" s="422">
        <f t="shared" ca="1" si="2"/>
        <v>0</v>
      </c>
      <c r="H21" s="422"/>
      <c r="I21" s="987">
        <f t="shared" ca="1" si="3"/>
        <v>0</v>
      </c>
      <c r="J21" s="373"/>
      <c r="K21" s="490">
        <f t="shared" ca="1" si="4"/>
        <v>0</v>
      </c>
      <c r="L21" s="373"/>
      <c r="M21" s="378">
        <f t="shared" ca="1" si="5"/>
        <v>4</v>
      </c>
      <c r="N21" s="373"/>
      <c r="O21" s="373">
        <f t="shared" ca="1" si="8"/>
        <v>4</v>
      </c>
      <c r="P21" s="373" t="str">
        <f t="shared" ca="1" si="6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9"/>
        <v>0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0</v>
      </c>
      <c r="AD21" s="988"/>
      <c r="AE21" s="988">
        <f t="shared" ca="1" si="13"/>
        <v>0</v>
      </c>
      <c r="AF21" s="373"/>
      <c r="AG21" s="373"/>
      <c r="AH21" s="373"/>
    </row>
    <row r="22" spans="1:34" s="2" customFormat="1" ht="20" hidden="1" x14ac:dyDescent="0.4">
      <c r="A22" s="422">
        <v>14</v>
      </c>
      <c r="B22" s="373" t="str">
        <f t="shared" ca="1" si="7"/>
        <v/>
      </c>
      <c r="C22" s="373"/>
      <c r="D22" s="373"/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H22" s="373"/>
      <c r="I22" s="987">
        <f t="shared" ca="1" si="3"/>
        <v>0</v>
      </c>
      <c r="J22" s="373"/>
      <c r="K22" s="490">
        <f t="shared" ca="1" si="4"/>
        <v>0</v>
      </c>
      <c r="L22" s="373"/>
      <c r="M22" s="378">
        <f t="shared" ca="1" si="5"/>
        <v>3</v>
      </c>
      <c r="N22" s="373"/>
      <c r="O22" s="373">
        <f t="shared" ca="1" si="8"/>
        <v>3</v>
      </c>
      <c r="P22" s="373" t="str">
        <f t="shared" ca="1" si="6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  <c r="AF22" s="373"/>
      <c r="AG22" s="373"/>
      <c r="AH22" s="373"/>
    </row>
    <row r="23" spans="1:34" s="2" customFormat="1" ht="20" hidden="1" x14ac:dyDescent="0.4">
      <c r="A23" s="422">
        <v>15</v>
      </c>
      <c r="B23" s="373" t="str">
        <f t="shared" ca="1" si="7"/>
        <v/>
      </c>
      <c r="C23" s="373"/>
      <c r="D23" s="373"/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H23" s="373"/>
      <c r="I23" s="987">
        <f t="shared" ca="1" si="3"/>
        <v>0</v>
      </c>
      <c r="J23" s="373"/>
      <c r="K23" s="490">
        <f t="shared" ca="1" si="4"/>
        <v>0</v>
      </c>
      <c r="L23" s="373"/>
      <c r="M23" s="378">
        <f t="shared" ca="1" si="5"/>
        <v>2</v>
      </c>
      <c r="N23" s="373"/>
      <c r="O23" s="373">
        <f t="shared" ca="1" si="8"/>
        <v>2</v>
      </c>
      <c r="P23" s="373" t="str">
        <f t="shared" ca="1" si="6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  <c r="AF23" s="373"/>
      <c r="AG23" s="373"/>
      <c r="AH23" s="373"/>
    </row>
    <row r="24" spans="1:34" s="2" customFormat="1" ht="20" hidden="1" x14ac:dyDescent="0.4">
      <c r="A24" s="422">
        <v>16</v>
      </c>
      <c r="B24" s="373" t="str">
        <f t="shared" ca="1" si="7"/>
        <v/>
      </c>
      <c r="C24" s="373"/>
      <c r="D24" s="373"/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H24" s="373"/>
      <c r="I24" s="987">
        <f t="shared" ca="1" si="3"/>
        <v>0</v>
      </c>
      <c r="J24" s="373"/>
      <c r="K24" s="490">
        <f t="shared" ca="1" si="4"/>
        <v>0</v>
      </c>
      <c r="L24" s="373"/>
      <c r="M24" s="378">
        <f t="shared" ca="1" si="5"/>
        <v>1</v>
      </c>
      <c r="N24" s="373"/>
      <c r="O24" s="373">
        <f t="shared" ca="1" si="8"/>
        <v>1</v>
      </c>
      <c r="P24" s="373" t="str">
        <f t="shared" ca="1" si="6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  <c r="AF24" s="373"/>
      <c r="AG24" s="373"/>
      <c r="AH24" s="373"/>
    </row>
    <row r="26" spans="1:34" s="453" customFormat="1" ht="25" x14ac:dyDescent="0.5">
      <c r="A26" s="437"/>
      <c r="B26" s="435" t="s">
        <v>32</v>
      </c>
      <c r="C26" s="436"/>
      <c r="D26" s="436"/>
      <c r="E26" s="436"/>
      <c r="F26" s="436"/>
      <c r="G26" s="443">
        <v>1</v>
      </c>
      <c r="H26" s="436"/>
      <c r="I26" s="436" t="s">
        <v>33</v>
      </c>
      <c r="J26" s="436"/>
      <c r="K26" s="827"/>
      <c r="L26" s="827"/>
      <c r="M26" s="46"/>
      <c r="N26" s="46"/>
    </row>
    <row r="27" spans="1:34" s="9" customFormat="1" ht="22.5" hidden="1" customHeight="1" x14ac:dyDescent="0.2"/>
    <row r="28" spans="1:34" ht="18" x14ac:dyDescent="0.4">
      <c r="A28" s="48"/>
      <c r="B28" s="235" t="s">
        <v>4</v>
      </c>
      <c r="D28" s="1026" t="s">
        <v>63</v>
      </c>
      <c r="E28" s="1026" t="s">
        <v>54</v>
      </c>
      <c r="F28" s="1026" t="s">
        <v>55</v>
      </c>
      <c r="G28" s="1026" t="s">
        <v>56</v>
      </c>
      <c r="H28" s="28"/>
      <c r="I28" s="945" t="s">
        <v>60</v>
      </c>
      <c r="J28" s="28"/>
      <c r="K28" s="235" t="s">
        <v>61</v>
      </c>
      <c r="L28" s="48"/>
      <c r="N28" s="48"/>
    </row>
    <row r="29" spans="1:34" s="2" customFormat="1" ht="20.25" customHeight="1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</row>
    <row r="30" spans="1:34" s="2" customFormat="1" ht="20.25" customHeight="1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</row>
    <row r="31" spans="1:34" s="2" customFormat="1" ht="20.25" customHeight="1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</row>
    <row r="32" spans="1:34" s="2" customFormat="1" ht="20.25" customHeight="1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</row>
    <row r="33" spans="1:15" s="2" customFormat="1" ht="20.25" customHeight="1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</row>
    <row r="34" spans="1:15" s="2" customFormat="1" ht="20.25" customHeight="1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</row>
    <row r="35" spans="1:15" s="2" customFormat="1" ht="20.25" customHeight="1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</row>
    <row r="36" spans="1:15" s="2" customFormat="1" ht="20.25" customHeight="1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</row>
    <row r="37" spans="1:15" s="2" customFormat="1" ht="20.25" customHeight="1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</row>
    <row r="38" spans="1:15" s="2" customFormat="1" ht="20.25" customHeight="1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</row>
    <row r="39" spans="1:15" s="2" customFormat="1" ht="20.25" customHeight="1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</row>
    <row r="40" spans="1:15" s="2" customFormat="1" ht="20.25" customHeight="1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</row>
    <row r="41" spans="1:15" s="2" customFormat="1" ht="20.25" customHeight="1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</row>
    <row r="42" spans="1:15" s="2" customFormat="1" ht="20.25" customHeight="1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N42" s="826"/>
    </row>
    <row r="43" spans="1:15" s="2" customFormat="1" ht="20.25" customHeight="1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</row>
    <row r="44" spans="1:15" s="2" customFormat="1" ht="20.25" customHeight="1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</row>
    <row r="45" spans="1:15" s="2" customFormat="1" ht="20.25" customHeight="1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</row>
    <row r="46" spans="1:15" s="2" customFormat="1" ht="20.25" customHeight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</row>
    <row r="47" spans="1:15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15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s="5" customFormat="1" ht="17.5" x14ac:dyDescent="0.35">
      <c r="D51" s="48"/>
      <c r="E51" s="48"/>
      <c r="F51" s="48"/>
      <c r="H51" s="28"/>
      <c r="I51" s="28"/>
      <c r="J51" s="28"/>
      <c r="L51" s="28"/>
    </row>
    <row r="52" spans="1:15" s="3" customFormat="1" ht="22" x14ac:dyDescent="0.6">
      <c r="D52" s="48"/>
      <c r="F52" s="235" t="s">
        <v>59</v>
      </c>
      <c r="G52" s="48"/>
      <c r="H52" s="237"/>
      <c r="I52" s="503" t="str">
        <f>CONCATENATE(mannschaften!I2)</f>
        <v>LPR. Karl Schusterbauer</v>
      </c>
      <c r="J52" s="237"/>
      <c r="K52" s="503"/>
      <c r="L52" s="28"/>
    </row>
    <row r="53" spans="1:15" ht="22" x14ac:dyDescent="0.6">
      <c r="D53" s="48"/>
      <c r="E53" s="48"/>
      <c r="F53" s="48"/>
      <c r="G53" s="48"/>
      <c r="H53" s="237"/>
      <c r="I53" s="237"/>
      <c r="J53" s="237"/>
      <c r="K53" s="503"/>
      <c r="L53" s="28"/>
      <c r="M53" s="5"/>
      <c r="N53" s="5"/>
      <c r="O53" s="5"/>
    </row>
    <row r="54" spans="1:15" ht="25" customHeight="1" x14ac:dyDescent="0.35">
      <c r="H54" s="5"/>
      <c r="I54" s="5"/>
      <c r="J54" s="5"/>
      <c r="K54" s="5"/>
      <c r="L54" s="5"/>
      <c r="M54" s="5"/>
      <c r="N54" s="5"/>
    </row>
    <row r="55" spans="1:15" ht="25" customHeight="1" x14ac:dyDescent="0.35">
      <c r="H55" s="5"/>
      <c r="I55" s="5"/>
      <c r="J55" s="5"/>
      <c r="K55" s="5"/>
      <c r="L55" s="5"/>
      <c r="M55" s="5"/>
      <c r="N55" s="5"/>
    </row>
    <row r="56" spans="1:15" ht="25" customHeight="1" x14ac:dyDescent="0.25"/>
    <row r="57" spans="1:15" ht="25" customHeight="1" x14ac:dyDescent="0.25"/>
  </sheetData>
  <mergeCells count="3">
    <mergeCell ref="M6:N6"/>
    <mergeCell ref="I1:K1"/>
    <mergeCell ref="B3:K3"/>
  </mergeCells>
  <phoneticPr fontId="2" type="noConversion"/>
  <pageMargins left="0.82677165354330717" right="0.59055118110236227" top="1.0236220472440944" bottom="0.55118110236220474" header="0.43307086614173229" footer="0.51181102362204722"/>
  <pageSetup paperSize="9" scale="75" orientation="portrait" r:id="rId1"/>
  <headerFooter alignWithMargins="0">
    <oddHeader>&amp;L&amp;16&amp;G</oddHeader>
    <oddFooter>&amp;L&amp;G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C1:DE60"/>
  <sheetViews>
    <sheetView topLeftCell="B1" zoomScale="55" zoomScaleNormal="55" workbookViewId="0">
      <selection activeCell="AL6" sqref="AL6"/>
    </sheetView>
  </sheetViews>
  <sheetFormatPr baseColWidth="10" defaultColWidth="11.453125" defaultRowHeight="12.5" x14ac:dyDescent="0.25"/>
  <cols>
    <col min="1" max="2" width="11.453125" style="358"/>
    <col min="3" max="3" width="10.26953125" style="358" customWidth="1"/>
    <col min="4" max="31" width="5.26953125" style="358" customWidth="1"/>
    <col min="32" max="33" width="4" style="358" customWidth="1"/>
    <col min="34" max="34" width="7.7265625" style="358" customWidth="1"/>
    <col min="35" max="35" width="7.54296875" style="358" customWidth="1"/>
    <col min="36" max="36" width="3.7265625" style="358" customWidth="1"/>
    <col min="37" max="37" width="5.7265625" style="358" customWidth="1"/>
    <col min="38" max="38" width="8.54296875" style="358" customWidth="1"/>
    <col min="39" max="39" width="3" style="358" customWidth="1"/>
    <col min="40" max="40" width="12.1796875" style="358" customWidth="1"/>
    <col min="41" max="41" width="7.7265625" style="358" customWidth="1"/>
    <col min="42" max="42" width="8.1796875" style="358" customWidth="1"/>
    <col min="43" max="46" width="8.1796875" style="358" hidden="1" customWidth="1"/>
    <col min="47" max="47" width="55.1796875" style="358" customWidth="1"/>
    <col min="48" max="48" width="11.54296875" style="358" bestFit="1" customWidth="1"/>
    <col min="49" max="49" width="17.54296875" style="358" customWidth="1"/>
    <col min="50" max="50" width="11.453125" style="358"/>
    <col min="51" max="53" width="7" style="358" customWidth="1"/>
    <col min="54" max="108" width="4.7265625" style="358" hidden="1" customWidth="1"/>
    <col min="109" max="109" width="11.453125" style="358" hidden="1" customWidth="1"/>
    <col min="110" max="112" width="0" style="358" hidden="1" customWidth="1"/>
    <col min="113" max="16384" width="11.453125" style="358"/>
  </cols>
  <sheetData>
    <row r="1" spans="3:108" s="376" customFormat="1" ht="29.5" x14ac:dyDescent="0.55000000000000004">
      <c r="D1" s="400" t="s">
        <v>39</v>
      </c>
      <c r="Z1" s="369" t="s">
        <v>38</v>
      </c>
    </row>
    <row r="2" spans="3:108" ht="13" thickBot="1" x14ac:dyDescent="0.3"/>
    <row r="3" spans="3:108" ht="25" x14ac:dyDescent="0.5">
      <c r="D3" s="399" t="s">
        <v>5</v>
      </c>
      <c r="E3" s="398"/>
      <c r="F3" s="397" t="s">
        <v>5</v>
      </c>
      <c r="G3" s="398"/>
      <c r="H3" s="397" t="s">
        <v>5</v>
      </c>
      <c r="I3" s="398"/>
      <c r="J3" s="397" t="s">
        <v>5</v>
      </c>
      <c r="K3" s="398"/>
      <c r="L3" s="397" t="s">
        <v>5</v>
      </c>
      <c r="M3" s="398"/>
      <c r="N3" s="397" t="s">
        <v>5</v>
      </c>
      <c r="O3" s="398"/>
      <c r="P3" s="397" t="s">
        <v>5</v>
      </c>
      <c r="Q3" s="398"/>
      <c r="R3" s="397" t="s">
        <v>5</v>
      </c>
      <c r="S3" s="398"/>
      <c r="T3" s="397" t="s">
        <v>5</v>
      </c>
      <c r="U3" s="398"/>
      <c r="V3" s="397" t="s">
        <v>5</v>
      </c>
      <c r="W3" s="398"/>
      <c r="X3" s="397" t="s">
        <v>5</v>
      </c>
      <c r="Y3" s="396"/>
      <c r="Z3" s="397" t="s">
        <v>5</v>
      </c>
      <c r="AA3" s="398"/>
      <c r="AB3" s="397" t="s">
        <v>5</v>
      </c>
      <c r="AC3" s="396"/>
      <c r="AD3" s="397" t="s">
        <v>5</v>
      </c>
      <c r="AE3" s="396"/>
      <c r="AU3" s="459" t="s">
        <v>24</v>
      </c>
      <c r="AV3" s="227" t="s">
        <v>2</v>
      </c>
      <c r="AW3" s="227"/>
    </row>
    <row r="4" spans="3:108" s="369" customFormat="1" ht="25.5" thickBot="1" x14ac:dyDescent="0.55000000000000004">
      <c r="C4" s="358" t="s">
        <v>37</v>
      </c>
      <c r="D4" s="1167">
        <v>1</v>
      </c>
      <c r="E4" s="1167"/>
      <c r="F4" s="1166">
        <v>2</v>
      </c>
      <c r="G4" s="1166"/>
      <c r="H4" s="1165">
        <v>3</v>
      </c>
      <c r="I4" s="1165"/>
      <c r="J4" s="1166">
        <v>4</v>
      </c>
      <c r="K4" s="1166"/>
      <c r="L4" s="1165">
        <v>5</v>
      </c>
      <c r="M4" s="1165"/>
      <c r="N4" s="1166">
        <v>6</v>
      </c>
      <c r="O4" s="1166"/>
      <c r="P4" s="1165">
        <v>7</v>
      </c>
      <c r="Q4" s="1165"/>
      <c r="R4" s="1166">
        <v>8</v>
      </c>
      <c r="S4" s="1166"/>
      <c r="T4" s="1165">
        <v>9</v>
      </c>
      <c r="U4" s="1165"/>
      <c r="V4" s="1166">
        <v>10</v>
      </c>
      <c r="W4" s="1166"/>
      <c r="X4" s="1162">
        <v>11</v>
      </c>
      <c r="Y4" s="1162"/>
      <c r="Z4" s="1166">
        <v>12</v>
      </c>
      <c r="AA4" s="1166"/>
      <c r="AB4" s="1162">
        <v>13</v>
      </c>
      <c r="AC4" s="1162"/>
      <c r="AD4" s="1162">
        <v>14</v>
      </c>
      <c r="AE4" s="1162"/>
      <c r="AF4" s="368"/>
      <c r="AH4" s="1163" t="s">
        <v>0</v>
      </c>
      <c r="AI4" s="1163"/>
      <c r="AU4"/>
      <c r="AV4" s="228" t="s">
        <v>0</v>
      </c>
      <c r="AW4" s="229" t="s">
        <v>1</v>
      </c>
      <c r="AY4" s="734"/>
      <c r="AZ4" s="734"/>
      <c r="BA4" s="734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ht="20" x14ac:dyDescent="0.4"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5" x14ac:dyDescent="0.5">
      <c r="C6" s="368">
        <v>1</v>
      </c>
      <c r="D6" s="365"/>
      <c r="E6" s="364"/>
      <c r="F6" s="365"/>
      <c r="G6" s="364"/>
      <c r="H6" s="365"/>
      <c r="I6" s="364"/>
      <c r="J6" s="365"/>
      <c r="K6" s="364"/>
      <c r="L6" s="365"/>
      <c r="M6" s="364"/>
      <c r="N6" s="365"/>
      <c r="O6" s="364"/>
      <c r="P6" s="365"/>
      <c r="Q6" s="364"/>
      <c r="R6" s="365"/>
      <c r="S6" s="364"/>
      <c r="T6" s="365"/>
      <c r="U6" s="364"/>
      <c r="V6" s="365"/>
      <c r="W6" s="364"/>
      <c r="X6" s="365"/>
      <c r="Y6" s="364"/>
      <c r="Z6" s="365"/>
      <c r="AA6" s="364"/>
      <c r="AB6" s="365"/>
      <c r="AC6" s="364"/>
      <c r="AD6" s="395"/>
      <c r="AE6" s="394"/>
      <c r="AF6" s="391"/>
      <c r="AH6" s="393">
        <f t="shared" ref="AH6:AH19" si="0">SUM(D25,F25,H25,J25,L25,N25,P25,R25,T25,V25,X25,Z25,AB25,AD25)</f>
        <v>0</v>
      </c>
      <c r="AI6" s="392">
        <f t="shared" ref="AI6:AI19" si="1">SUM(E25,G25,I25,K25,M25,O25,Q25,S25,U25,W25,Y25,AA25,AC25,AE25)</f>
        <v>0</v>
      </c>
      <c r="AJ6" s="370"/>
      <c r="AK6" s="370">
        <f t="shared" ref="AK6:AK19" si="2">SUM(D6,F6,H6,J6,L6,N6,P6,R6,T6,V6,X6,Z6,AB6,AD6)</f>
        <v>0</v>
      </c>
      <c r="AL6" s="370">
        <f t="shared" ref="AL6:AL19" si="3">SUM(E6,G6,I6,K6,M6,O6,Q6,S6,U6,W6,Y6,AA6,AC6,AE6)</f>
        <v>0</v>
      </c>
      <c r="AM6" s="370"/>
      <c r="AN6" s="378">
        <f>IF(NOT(AL6=0),AK6/AL6,0)</f>
        <v>0</v>
      </c>
      <c r="AO6" s="370"/>
      <c r="AP6" s="422">
        <v>1</v>
      </c>
      <c r="AQ6" s="422"/>
      <c r="AR6" s="422"/>
      <c r="AS6" s="422"/>
      <c r="AT6" s="422"/>
      <c r="AU6" s="490" t="str">
        <f>CONCATENATE(mannschaften!E6)</f>
        <v>PV Brunnenthal</v>
      </c>
      <c r="AV6" s="376">
        <f t="shared" ref="AV6:AV19" si="4">SUM(AH6)</f>
        <v>0</v>
      </c>
      <c r="AW6" s="377">
        <f t="shared" ref="AW6:AW19" si="5">SUM(AN6)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IF($D25=3,1,0)</f>
        <v>0</v>
      </c>
      <c r="BD6" s="649">
        <f>IF($D25=1,1,0)</f>
        <v>0</v>
      </c>
      <c r="BE6" s="650">
        <f>IF($E25=3,1,0)</f>
        <v>0</v>
      </c>
      <c r="BF6" s="648">
        <f>IF($F25=3,1,0)</f>
        <v>0</v>
      </c>
      <c r="BG6" s="649">
        <f>IF($F25=1,1,0)</f>
        <v>0</v>
      </c>
      <c r="BH6" s="650">
        <f>IF($G25=3,1,0)</f>
        <v>0</v>
      </c>
      <c r="BI6" s="648">
        <f>IF($H25=3,1,0)</f>
        <v>0</v>
      </c>
      <c r="BJ6" s="649">
        <f>IF($H25=1,1,0)</f>
        <v>0</v>
      </c>
      <c r="BK6" s="650">
        <f>IF($I25=3,1,0)</f>
        <v>0</v>
      </c>
      <c r="BL6" s="649">
        <f>IF($J25=3,1,0)</f>
        <v>0</v>
      </c>
      <c r="BM6" s="649">
        <f>IF($J25=1,1,0)</f>
        <v>0</v>
      </c>
      <c r="BN6" s="649">
        <f>IF($K25=3,1,0)</f>
        <v>0</v>
      </c>
      <c r="BO6" s="648">
        <f>IF($L25=3,1,0)</f>
        <v>0</v>
      </c>
      <c r="BP6" s="649">
        <f>IF($L25=1,1,0)</f>
        <v>0</v>
      </c>
      <c r="BQ6" s="650">
        <f>IF($M25=3,1,0)</f>
        <v>0</v>
      </c>
      <c r="BR6" s="649">
        <f>IF($N25=3,1,0)</f>
        <v>0</v>
      </c>
      <c r="BS6" s="649">
        <f>IF($N25=1,1,0)</f>
        <v>0</v>
      </c>
      <c r="BT6" s="649">
        <f>IF($O25=3,1,0)</f>
        <v>0</v>
      </c>
      <c r="BU6" s="648">
        <f>IF($P25=3,1,0)</f>
        <v>0</v>
      </c>
      <c r="BV6" s="649">
        <f>IF($P25=1,1,0)</f>
        <v>0</v>
      </c>
      <c r="BW6" s="650">
        <f>IF($Q25=3,1,0)</f>
        <v>0</v>
      </c>
      <c r="BX6" s="648">
        <f>IF($R25=3,1,0)</f>
        <v>0</v>
      </c>
      <c r="BY6" s="649">
        <f>IF($R25=1,1,0)</f>
        <v>0</v>
      </c>
      <c r="BZ6" s="650">
        <f>IF($S25=3,1,0)</f>
        <v>0</v>
      </c>
      <c r="CA6" s="648">
        <f>IF($T25=3,1,0)</f>
        <v>0</v>
      </c>
      <c r="CB6" s="649">
        <f>IF($T25=1,1,0)</f>
        <v>0</v>
      </c>
      <c r="CC6" s="650">
        <f>IF($U25=3,1,0)</f>
        <v>0</v>
      </c>
      <c r="CD6" s="648">
        <f>IF($V25=3,1,0)</f>
        <v>0</v>
      </c>
      <c r="CE6" s="649">
        <f>IF($V25=1,1,0)</f>
        <v>0</v>
      </c>
      <c r="CF6" s="650">
        <f>IF($W25=3,1,0)</f>
        <v>0</v>
      </c>
      <c r="CG6" s="721">
        <f>IF($X25=3,1,0)</f>
        <v>0</v>
      </c>
      <c r="CH6" s="722">
        <f>IF($X25=1,1,0)</f>
        <v>0</v>
      </c>
      <c r="CI6" s="723">
        <f>IF($Y25=3,1,0)</f>
        <v>0</v>
      </c>
      <c r="CJ6" s="721">
        <f>IF($Z25=3,1,0)</f>
        <v>0</v>
      </c>
      <c r="CK6" s="722">
        <f>IF($Z25=1,1,0)</f>
        <v>0</v>
      </c>
      <c r="CL6" s="723">
        <f>IF($AA25=3,1,0)</f>
        <v>0</v>
      </c>
      <c r="CM6" s="721">
        <f>IF($AB25=3,1,0)</f>
        <v>0</v>
      </c>
      <c r="CN6" s="722">
        <f>IF($AB25=1,1,0)</f>
        <v>0</v>
      </c>
      <c r="CO6" s="723">
        <f>IF($AC25=3,1,0)</f>
        <v>0</v>
      </c>
      <c r="CP6" s="721">
        <f>IF($AD25=3,1,0)</f>
        <v>0</v>
      </c>
      <c r="CQ6" s="722">
        <f>IF($AD25=1,1,0)</f>
        <v>0</v>
      </c>
      <c r="CR6" s="723">
        <f>IF($AE25=3,1,0)</f>
        <v>0</v>
      </c>
      <c r="CS6" s="721">
        <f t="shared" ref="CS6:CS10" si="6">IF(BI17=3,1,0)</f>
        <v>0</v>
      </c>
      <c r="CT6" s="722">
        <f t="shared" ref="CT6:CT10" si="7">IF(BI17=1,1,0)</f>
        <v>0</v>
      </c>
      <c r="CU6" s="723">
        <f t="shared" ref="CU6:CU10" si="8">IF(BJ17=3,1,0)</f>
        <v>0</v>
      </c>
      <c r="CV6" s="721">
        <f t="shared" ref="CV6:CV10" si="9">IF(BL17=3,1,0)</f>
        <v>0</v>
      </c>
      <c r="CW6" s="722">
        <f t="shared" ref="CW6:CW10" si="10">IF(BL17=1,1,0)</f>
        <v>0</v>
      </c>
      <c r="CX6" s="723">
        <f t="shared" ref="CX6:CX10" si="11">IF(BM17=3,1,0)</f>
        <v>0</v>
      </c>
      <c r="CY6" s="721">
        <f t="shared" ref="CY6:CY10" si="12">IF(BO17=3,1,0)</f>
        <v>0</v>
      </c>
      <c r="CZ6" s="722">
        <f t="shared" ref="CZ6:CZ10" si="13">IF(BO17=1,1,0)</f>
        <v>0</v>
      </c>
      <c r="DA6" s="723">
        <f t="shared" ref="DA6:DA10" si="14">IF(BP17=3,1,0)</f>
        <v>0</v>
      </c>
      <c r="DB6" s="721">
        <f t="shared" ref="DB6:DB10" si="15">IF(BR17=3,1,0)</f>
        <v>0</v>
      </c>
      <c r="DC6" s="722">
        <f t="shared" ref="DC6:DC10" si="16">IF(BR17=1,1,0)</f>
        <v>0</v>
      </c>
      <c r="DD6" s="723">
        <f t="shared" ref="DD6:DD10" si="17">IF(BS17=3,1,0)</f>
        <v>0</v>
      </c>
    </row>
    <row r="7" spans="3:108" ht="25" x14ac:dyDescent="0.5">
      <c r="C7" s="368">
        <v>2</v>
      </c>
      <c r="D7" s="361"/>
      <c r="E7" s="360"/>
      <c r="F7" s="361"/>
      <c r="G7" s="360"/>
      <c r="H7" s="361"/>
      <c r="I7" s="360"/>
      <c r="J7" s="361"/>
      <c r="K7" s="360"/>
      <c r="L7" s="361"/>
      <c r="M7" s="360"/>
      <c r="N7" s="361"/>
      <c r="O7" s="360"/>
      <c r="P7" s="388">
        <f>SUM(Q6)</f>
        <v>0</v>
      </c>
      <c r="Q7" s="387">
        <f>SUM(P6)</f>
        <v>0</v>
      </c>
      <c r="R7" s="361"/>
      <c r="S7" s="360"/>
      <c r="T7" s="361"/>
      <c r="U7" s="360"/>
      <c r="V7" s="361"/>
      <c r="W7" s="360"/>
      <c r="X7" s="361"/>
      <c r="Y7" s="360"/>
      <c r="Z7" s="361"/>
      <c r="AA7" s="360"/>
      <c r="AB7" s="361"/>
      <c r="AC7" s="360"/>
      <c r="AD7" s="390"/>
      <c r="AE7" s="389"/>
      <c r="AF7" s="391"/>
      <c r="AH7" s="386">
        <f t="shared" si="0"/>
        <v>0</v>
      </c>
      <c r="AI7" s="385">
        <f t="shared" si="1"/>
        <v>0</v>
      </c>
      <c r="AJ7" s="370"/>
      <c r="AK7" s="370">
        <f t="shared" si="2"/>
        <v>0</v>
      </c>
      <c r="AL7" s="370">
        <f t="shared" si="3"/>
        <v>0</v>
      </c>
      <c r="AM7" s="370"/>
      <c r="AN7" s="378">
        <f t="shared" ref="AN7:AN19" si="18">IF(NOT(AL7=0),AK7/AL7,0)</f>
        <v>0</v>
      </c>
      <c r="AO7" s="370"/>
      <c r="AP7" s="422">
        <v>2</v>
      </c>
      <c r="AQ7" s="422"/>
      <c r="AR7" s="422"/>
      <c r="AS7" s="422"/>
      <c r="AT7" s="422"/>
      <c r="AU7" s="490" t="str">
        <f>CONCATENATE(mannschaften!E7)</f>
        <v>Union Lambrechten PWV</v>
      </c>
      <c r="AV7" s="376">
        <f t="shared" si="4"/>
        <v>0</v>
      </c>
      <c r="AW7" s="377">
        <f t="shared" si="5"/>
        <v>0</v>
      </c>
      <c r="AY7" s="717">
        <f t="shared" ref="AY7:AY19" si="19">SUM(BC7,BF7,BI7,BL7,BO7,BR7,BU7,BX7,CA7,CD7,CG7,CJ7,CM7,CP7,CS7,CV7,CY7,DB7)</f>
        <v>0</v>
      </c>
      <c r="AZ7" s="717">
        <f t="shared" ref="AZ7:BA18" si="20">SUM(BD7,BG7,BJ7,BM7,BP7,BS7,BV7,BY7,CB7,CE7,CH7,CK7,CN7,CQ7,CT7,CW7,CZ7,DC7)</f>
        <v>0</v>
      </c>
      <c r="BA7" s="717">
        <f t="shared" si="20"/>
        <v>0</v>
      </c>
      <c r="BB7" s="48"/>
      <c r="BC7" s="648">
        <f t="shared" ref="BC7:BC17" si="21">IF($D26=3,1,0)</f>
        <v>0</v>
      </c>
      <c r="BD7" s="649">
        <f t="shared" ref="BD7:BD19" si="22">IF($D26=1,1,0)</f>
        <v>0</v>
      </c>
      <c r="BE7" s="650">
        <f t="shared" ref="BE7:BE19" si="23">IF($E26=3,1,0)</f>
        <v>0</v>
      </c>
      <c r="BF7" s="648">
        <f t="shared" ref="BF7:BF19" si="24">IF($F26=3,1,0)</f>
        <v>0</v>
      </c>
      <c r="BG7" s="649">
        <f t="shared" ref="BG7:BG17" si="25">IF($F26=1,1,0)</f>
        <v>0</v>
      </c>
      <c r="BH7" s="650">
        <f t="shared" ref="BH7:BH17" si="26">IF($G26=3,1,0)</f>
        <v>0</v>
      </c>
      <c r="BI7" s="648">
        <f t="shared" ref="BI7:BI17" si="27">IF($H26=3,1,0)</f>
        <v>0</v>
      </c>
      <c r="BJ7" s="649">
        <f t="shared" ref="BJ7:BJ19" si="28">IF($H26=1,1,0)</f>
        <v>0</v>
      </c>
      <c r="BK7" s="650">
        <f t="shared" ref="BK7:BK19" si="29">IF($I26=3,1,0)</f>
        <v>0</v>
      </c>
      <c r="BL7" s="649">
        <f t="shared" ref="BL7:BL19" si="30">IF($J26=3,1,0)</f>
        <v>0</v>
      </c>
      <c r="BM7" s="649">
        <f t="shared" ref="BM7:BM19" si="31">IF($J26=1,1,0)</f>
        <v>0</v>
      </c>
      <c r="BN7" s="649">
        <f t="shared" ref="BN7:BN19" si="32">IF($K26=3,1,0)</f>
        <v>0</v>
      </c>
      <c r="BO7" s="648">
        <f t="shared" ref="BO7:BO19" si="33">IF($L26=3,1,0)</f>
        <v>0</v>
      </c>
      <c r="BP7" s="649">
        <f t="shared" ref="BP7:BP19" si="34">IF($L26=1,1,0)</f>
        <v>0</v>
      </c>
      <c r="BQ7" s="650">
        <f t="shared" ref="BQ7:BQ19" si="35">IF($M26=3,1,0)</f>
        <v>0</v>
      </c>
      <c r="BR7" s="649">
        <f t="shared" ref="BR7:BR17" si="36">IF($N26=3,1,0)</f>
        <v>0</v>
      </c>
      <c r="BS7" s="649">
        <f t="shared" ref="BS7:BS19" si="37">IF($N26=1,1,0)</f>
        <v>0</v>
      </c>
      <c r="BT7" s="649">
        <f t="shared" ref="BT7:BT19" si="38">IF($O26=3,1,0)</f>
        <v>0</v>
      </c>
      <c r="BU7" s="648">
        <f t="shared" ref="BU7:BU19" si="39">IF($P26=3,1,0)</f>
        <v>0</v>
      </c>
      <c r="BV7" s="649">
        <f t="shared" ref="BV7:BV19" si="40">IF($P26=1,1,0)</f>
        <v>0</v>
      </c>
      <c r="BW7" s="650">
        <f t="shared" ref="BW7:BW19" si="41">IF($Q26=3,1,0)</f>
        <v>0</v>
      </c>
      <c r="BX7" s="648">
        <f t="shared" ref="BX7:BX19" si="42">IF($R26=3,1,0)</f>
        <v>0</v>
      </c>
      <c r="BY7" s="649">
        <f t="shared" ref="BY7:BY19" si="43">IF($R26=1,1,0)</f>
        <v>0</v>
      </c>
      <c r="BZ7" s="650">
        <f t="shared" ref="BZ7:BZ19" si="44">IF($S26=3,1,0)</f>
        <v>0</v>
      </c>
      <c r="CA7" s="648">
        <f t="shared" ref="CA7:CA19" si="45">IF($T26=3,1,0)</f>
        <v>0</v>
      </c>
      <c r="CB7" s="649">
        <f t="shared" ref="CB7:CB19" si="46">IF($T26=1,1,0)</f>
        <v>0</v>
      </c>
      <c r="CC7" s="650">
        <f t="shared" ref="CC7:CC19" si="47">IF($U26=3,1,0)</f>
        <v>0</v>
      </c>
      <c r="CD7" s="648">
        <f t="shared" ref="CD7:CD19" si="48">IF($V26=3,1,0)</f>
        <v>0</v>
      </c>
      <c r="CE7" s="649">
        <f t="shared" ref="CE7:CE19" si="49">IF($V26=1,1,0)</f>
        <v>0</v>
      </c>
      <c r="CF7" s="650">
        <f t="shared" ref="CF7:CF19" si="50">IF($W26=3,1,0)</f>
        <v>0</v>
      </c>
      <c r="CG7" s="721">
        <f t="shared" ref="CG7:CG19" si="51">IF($X26=3,1,0)</f>
        <v>0</v>
      </c>
      <c r="CH7" s="722">
        <f t="shared" ref="CH7:CH19" si="52">IF($X26=1,1,0)</f>
        <v>0</v>
      </c>
      <c r="CI7" s="723">
        <f t="shared" ref="CI7:CI19" si="53">IF($Y26=3,1,0)</f>
        <v>0</v>
      </c>
      <c r="CJ7" s="721">
        <f t="shared" ref="CJ7:CJ19" si="54">IF($Z26=3,1,0)</f>
        <v>0</v>
      </c>
      <c r="CK7" s="722">
        <f t="shared" ref="CK7:CK19" si="55">IF($Z26=1,1,0)</f>
        <v>0</v>
      </c>
      <c r="CL7" s="723">
        <f t="shared" ref="CL7:CL19" si="56">IF($AA26=3,1,0)</f>
        <v>0</v>
      </c>
      <c r="CM7" s="721">
        <f t="shared" ref="CM7:CM19" si="57">IF($AB26=3,1,0)</f>
        <v>0</v>
      </c>
      <c r="CN7" s="722">
        <f t="shared" ref="CN7:CN19" si="58">IF($AB26=1,1,0)</f>
        <v>0</v>
      </c>
      <c r="CO7" s="723">
        <f t="shared" ref="CO7:CO16" si="59">IF($AC26=3,1,0)</f>
        <v>0</v>
      </c>
      <c r="CP7" s="721">
        <f t="shared" ref="CP7:CP18" si="60">IF($AD26=3,1,0)</f>
        <v>0</v>
      </c>
      <c r="CQ7" s="722">
        <f t="shared" ref="CQ7:CQ19" si="61">IF($AD26=1,1,0)</f>
        <v>0</v>
      </c>
      <c r="CR7" s="723">
        <f t="shared" ref="CR7:CR18" si="62">IF($AE26=3,1,0)</f>
        <v>0</v>
      </c>
      <c r="CS7" s="724">
        <f t="shared" si="6"/>
        <v>0</v>
      </c>
      <c r="CT7" s="537">
        <f t="shared" si="7"/>
        <v>0</v>
      </c>
      <c r="CU7" s="725">
        <f t="shared" si="8"/>
        <v>0</v>
      </c>
      <c r="CV7" s="724">
        <f t="shared" si="9"/>
        <v>0</v>
      </c>
      <c r="CW7" s="537">
        <f t="shared" si="10"/>
        <v>0</v>
      </c>
      <c r="CX7" s="725">
        <f t="shared" si="11"/>
        <v>0</v>
      </c>
      <c r="CY7" s="724">
        <f t="shared" si="12"/>
        <v>0</v>
      </c>
      <c r="CZ7" s="537">
        <f t="shared" si="13"/>
        <v>0</v>
      </c>
      <c r="DA7" s="725">
        <f t="shared" si="14"/>
        <v>0</v>
      </c>
      <c r="DB7" s="724">
        <f t="shared" si="15"/>
        <v>0</v>
      </c>
      <c r="DC7" s="537">
        <f t="shared" si="16"/>
        <v>0</v>
      </c>
      <c r="DD7" s="725">
        <f t="shared" si="17"/>
        <v>0</v>
      </c>
    </row>
    <row r="8" spans="3:108" ht="25" x14ac:dyDescent="0.5">
      <c r="C8" s="368">
        <v>3</v>
      </c>
      <c r="D8" s="361"/>
      <c r="E8" s="360"/>
      <c r="F8" s="361"/>
      <c r="G8" s="360"/>
      <c r="H8" s="361"/>
      <c r="I8" s="360"/>
      <c r="J8" s="361"/>
      <c r="K8" s="360"/>
      <c r="L8" s="361"/>
      <c r="M8" s="360"/>
      <c r="N8" s="388">
        <f>SUM(O7)</f>
        <v>0</v>
      </c>
      <c r="O8" s="387">
        <f>SUM(N7)</f>
        <v>0</v>
      </c>
      <c r="P8" s="361"/>
      <c r="Q8" s="360"/>
      <c r="R8" s="361"/>
      <c r="S8" s="360"/>
      <c r="T8" s="361"/>
      <c r="U8" s="360"/>
      <c r="V8" s="361"/>
      <c r="W8" s="360"/>
      <c r="X8" s="361"/>
      <c r="Y8" s="360"/>
      <c r="Z8" s="390"/>
      <c r="AA8" s="389"/>
      <c r="AB8" s="388">
        <f>SUM(AC6)</f>
        <v>0</v>
      </c>
      <c r="AC8" s="387">
        <f>SUM(AB6)</f>
        <v>0</v>
      </c>
      <c r="AD8" s="361"/>
      <c r="AE8" s="360"/>
      <c r="AF8" s="391"/>
      <c r="AH8" s="386">
        <f t="shared" si="0"/>
        <v>0</v>
      </c>
      <c r="AI8" s="385">
        <f t="shared" si="1"/>
        <v>0</v>
      </c>
      <c r="AJ8" s="370"/>
      <c r="AK8" s="370">
        <f t="shared" si="2"/>
        <v>0</v>
      </c>
      <c r="AL8" s="370">
        <f t="shared" si="3"/>
        <v>0</v>
      </c>
      <c r="AM8" s="370"/>
      <c r="AN8" s="378">
        <f t="shared" si="18"/>
        <v>0</v>
      </c>
      <c r="AO8" s="370"/>
      <c r="AP8" s="422">
        <v>3</v>
      </c>
      <c r="AQ8" s="422"/>
      <c r="AR8" s="422"/>
      <c r="AS8" s="422"/>
      <c r="AT8" s="422"/>
      <c r="AU8" s="490" t="str">
        <f>CONCATENATE(mannschaften!E8)</f>
        <v>Union PWV Diersbach 1</v>
      </c>
      <c r="AV8" s="376">
        <f t="shared" si="4"/>
        <v>0</v>
      </c>
      <c r="AW8" s="377">
        <f t="shared" si="5"/>
        <v>0</v>
      </c>
      <c r="AY8" s="717">
        <f t="shared" si="19"/>
        <v>0</v>
      </c>
      <c r="AZ8" s="717">
        <f t="shared" si="20"/>
        <v>0</v>
      </c>
      <c r="BA8" s="717">
        <f t="shared" si="20"/>
        <v>0</v>
      </c>
      <c r="BB8" s="48"/>
      <c r="BC8" s="648">
        <f t="shared" si="21"/>
        <v>0</v>
      </c>
      <c r="BD8" s="649">
        <f t="shared" si="22"/>
        <v>0</v>
      </c>
      <c r="BE8" s="650">
        <f t="shared" si="23"/>
        <v>0</v>
      </c>
      <c r="BF8" s="648">
        <f t="shared" si="24"/>
        <v>0</v>
      </c>
      <c r="BG8" s="649">
        <f t="shared" si="25"/>
        <v>0</v>
      </c>
      <c r="BH8" s="650">
        <f t="shared" si="26"/>
        <v>0</v>
      </c>
      <c r="BI8" s="648">
        <f t="shared" si="27"/>
        <v>0</v>
      </c>
      <c r="BJ8" s="649">
        <f t="shared" si="28"/>
        <v>0</v>
      </c>
      <c r="BK8" s="650">
        <f t="shared" si="29"/>
        <v>0</v>
      </c>
      <c r="BL8" s="649">
        <f t="shared" si="30"/>
        <v>0</v>
      </c>
      <c r="BM8" s="649">
        <f t="shared" si="31"/>
        <v>0</v>
      </c>
      <c r="BN8" s="649">
        <f t="shared" si="32"/>
        <v>0</v>
      </c>
      <c r="BO8" s="648">
        <f t="shared" si="33"/>
        <v>0</v>
      </c>
      <c r="BP8" s="649">
        <f t="shared" si="34"/>
        <v>0</v>
      </c>
      <c r="BQ8" s="650">
        <f t="shared" si="35"/>
        <v>0</v>
      </c>
      <c r="BR8" s="649">
        <f t="shared" si="36"/>
        <v>0</v>
      </c>
      <c r="BS8" s="649">
        <f t="shared" si="37"/>
        <v>0</v>
      </c>
      <c r="BT8" s="649">
        <f t="shared" si="38"/>
        <v>0</v>
      </c>
      <c r="BU8" s="648">
        <f t="shared" si="39"/>
        <v>0</v>
      </c>
      <c r="BV8" s="649">
        <f t="shared" si="40"/>
        <v>0</v>
      </c>
      <c r="BW8" s="650">
        <f t="shared" si="41"/>
        <v>0</v>
      </c>
      <c r="BX8" s="648">
        <f t="shared" si="42"/>
        <v>0</v>
      </c>
      <c r="BY8" s="649">
        <f t="shared" si="43"/>
        <v>0</v>
      </c>
      <c r="BZ8" s="650">
        <f t="shared" si="44"/>
        <v>0</v>
      </c>
      <c r="CA8" s="648">
        <f t="shared" si="45"/>
        <v>0</v>
      </c>
      <c r="CB8" s="649">
        <f t="shared" si="46"/>
        <v>0</v>
      </c>
      <c r="CC8" s="650">
        <f t="shared" si="47"/>
        <v>0</v>
      </c>
      <c r="CD8" s="648">
        <f t="shared" si="48"/>
        <v>0</v>
      </c>
      <c r="CE8" s="649">
        <f t="shared" si="49"/>
        <v>0</v>
      </c>
      <c r="CF8" s="650">
        <f t="shared" si="50"/>
        <v>0</v>
      </c>
      <c r="CG8" s="721">
        <f t="shared" si="51"/>
        <v>0</v>
      </c>
      <c r="CH8" s="722">
        <f t="shared" si="52"/>
        <v>0</v>
      </c>
      <c r="CI8" s="723">
        <f t="shared" si="53"/>
        <v>0</v>
      </c>
      <c r="CJ8" s="721">
        <f t="shared" si="54"/>
        <v>0</v>
      </c>
      <c r="CK8" s="722">
        <f t="shared" si="55"/>
        <v>0</v>
      </c>
      <c r="CL8" s="723">
        <f t="shared" si="56"/>
        <v>0</v>
      </c>
      <c r="CM8" s="721">
        <f t="shared" si="57"/>
        <v>0</v>
      </c>
      <c r="CN8" s="722">
        <f t="shared" si="58"/>
        <v>0</v>
      </c>
      <c r="CO8" s="723">
        <f t="shared" si="59"/>
        <v>0</v>
      </c>
      <c r="CP8" s="721">
        <f t="shared" si="60"/>
        <v>0</v>
      </c>
      <c r="CQ8" s="722">
        <f t="shared" si="61"/>
        <v>0</v>
      </c>
      <c r="CR8" s="723">
        <f t="shared" si="62"/>
        <v>0</v>
      </c>
      <c r="CS8" s="724">
        <f t="shared" si="6"/>
        <v>0</v>
      </c>
      <c r="CT8" s="537">
        <f t="shared" si="7"/>
        <v>0</v>
      </c>
      <c r="CU8" s="725">
        <f t="shared" si="8"/>
        <v>0</v>
      </c>
      <c r="CV8" s="724">
        <f t="shared" si="9"/>
        <v>0</v>
      </c>
      <c r="CW8" s="537">
        <f t="shared" si="10"/>
        <v>0</v>
      </c>
      <c r="CX8" s="725">
        <f t="shared" si="11"/>
        <v>0</v>
      </c>
      <c r="CY8" s="724">
        <f t="shared" si="12"/>
        <v>0</v>
      </c>
      <c r="CZ8" s="537">
        <f t="shared" si="13"/>
        <v>0</v>
      </c>
      <c r="DA8" s="725">
        <f t="shared" si="14"/>
        <v>0</v>
      </c>
      <c r="DB8" s="724">
        <f t="shared" si="15"/>
        <v>0</v>
      </c>
      <c r="DC8" s="537">
        <f t="shared" si="16"/>
        <v>0</v>
      </c>
      <c r="DD8" s="725">
        <f t="shared" si="17"/>
        <v>0</v>
      </c>
    </row>
    <row r="9" spans="3:108" ht="25" x14ac:dyDescent="0.5">
      <c r="C9" s="368">
        <v>4</v>
      </c>
      <c r="D9" s="361"/>
      <c r="E9" s="360"/>
      <c r="F9" s="361"/>
      <c r="G9" s="360"/>
      <c r="H9" s="361"/>
      <c r="I9" s="360"/>
      <c r="J9" s="361"/>
      <c r="K9" s="360"/>
      <c r="L9" s="388">
        <f>SUM(M8)</f>
        <v>0</v>
      </c>
      <c r="M9" s="387">
        <f>SUM(L8)</f>
        <v>0</v>
      </c>
      <c r="N9" s="388">
        <f>SUM(O6)</f>
        <v>0</v>
      </c>
      <c r="O9" s="387">
        <f>SUM(N6)</f>
        <v>0</v>
      </c>
      <c r="P9" s="361"/>
      <c r="Q9" s="360"/>
      <c r="R9" s="361"/>
      <c r="S9" s="360"/>
      <c r="T9" s="361"/>
      <c r="U9" s="360"/>
      <c r="V9" s="361"/>
      <c r="W9" s="360"/>
      <c r="X9" s="361"/>
      <c r="Y9" s="360"/>
      <c r="Z9" s="390"/>
      <c r="AA9" s="389"/>
      <c r="AB9" s="388">
        <f>SUM(AC7)</f>
        <v>0</v>
      </c>
      <c r="AC9" s="387">
        <f>SUM(AB7)</f>
        <v>0</v>
      </c>
      <c r="AD9" s="361"/>
      <c r="AE9" s="360"/>
      <c r="AF9" s="391"/>
      <c r="AH9" s="386">
        <f t="shared" si="0"/>
        <v>0</v>
      </c>
      <c r="AI9" s="385">
        <f t="shared" si="1"/>
        <v>0</v>
      </c>
      <c r="AJ9" s="370"/>
      <c r="AK9" s="370">
        <f t="shared" si="2"/>
        <v>0</v>
      </c>
      <c r="AL9" s="370">
        <f t="shared" si="3"/>
        <v>0</v>
      </c>
      <c r="AM9" s="370"/>
      <c r="AN9" s="378">
        <f t="shared" si="18"/>
        <v>0</v>
      </c>
      <c r="AO9" s="370"/>
      <c r="AP9" s="422">
        <v>4</v>
      </c>
      <c r="AQ9" s="422"/>
      <c r="AR9" s="422"/>
      <c r="AS9" s="422"/>
      <c r="AT9" s="422"/>
      <c r="AU9" s="490" t="str">
        <f>CONCATENATE(mannschaften!E9)</f>
        <v>ASVö TSV PW St.Marienkirchen</v>
      </c>
      <c r="AV9" s="376">
        <f t="shared" si="4"/>
        <v>0</v>
      </c>
      <c r="AW9" s="377">
        <f t="shared" si="5"/>
        <v>0</v>
      </c>
      <c r="AY9" s="717">
        <f t="shared" si="19"/>
        <v>0</v>
      </c>
      <c r="AZ9" s="717">
        <f t="shared" si="20"/>
        <v>0</v>
      </c>
      <c r="BA9" s="717">
        <f t="shared" si="20"/>
        <v>0</v>
      </c>
      <c r="BB9" s="48"/>
      <c r="BC9" s="648">
        <f t="shared" si="21"/>
        <v>0</v>
      </c>
      <c r="BD9" s="649">
        <f t="shared" si="22"/>
        <v>0</v>
      </c>
      <c r="BE9" s="650">
        <f t="shared" si="23"/>
        <v>0</v>
      </c>
      <c r="BF9" s="648">
        <f t="shared" si="24"/>
        <v>0</v>
      </c>
      <c r="BG9" s="649">
        <f t="shared" si="25"/>
        <v>0</v>
      </c>
      <c r="BH9" s="650">
        <f t="shared" si="26"/>
        <v>0</v>
      </c>
      <c r="BI9" s="648">
        <f t="shared" si="27"/>
        <v>0</v>
      </c>
      <c r="BJ9" s="649">
        <f t="shared" si="28"/>
        <v>0</v>
      </c>
      <c r="BK9" s="650">
        <f t="shared" si="29"/>
        <v>0</v>
      </c>
      <c r="BL9" s="649">
        <f t="shared" si="30"/>
        <v>0</v>
      </c>
      <c r="BM9" s="649">
        <f t="shared" si="31"/>
        <v>0</v>
      </c>
      <c r="BN9" s="649">
        <f t="shared" si="32"/>
        <v>0</v>
      </c>
      <c r="BO9" s="648">
        <f t="shared" si="33"/>
        <v>0</v>
      </c>
      <c r="BP9" s="649">
        <f t="shared" si="34"/>
        <v>0</v>
      </c>
      <c r="BQ9" s="650">
        <f t="shared" si="35"/>
        <v>0</v>
      </c>
      <c r="BR9" s="649">
        <f t="shared" si="36"/>
        <v>0</v>
      </c>
      <c r="BS9" s="649">
        <f t="shared" si="37"/>
        <v>0</v>
      </c>
      <c r="BT9" s="649">
        <f t="shared" si="38"/>
        <v>0</v>
      </c>
      <c r="BU9" s="648">
        <f t="shared" si="39"/>
        <v>0</v>
      </c>
      <c r="BV9" s="649">
        <f t="shared" si="40"/>
        <v>0</v>
      </c>
      <c r="BW9" s="650">
        <f t="shared" si="41"/>
        <v>0</v>
      </c>
      <c r="BX9" s="648">
        <f t="shared" si="42"/>
        <v>0</v>
      </c>
      <c r="BY9" s="649">
        <f t="shared" si="43"/>
        <v>0</v>
      </c>
      <c r="BZ9" s="650">
        <f t="shared" si="44"/>
        <v>0</v>
      </c>
      <c r="CA9" s="648">
        <f t="shared" si="45"/>
        <v>0</v>
      </c>
      <c r="CB9" s="649">
        <f t="shared" si="46"/>
        <v>0</v>
      </c>
      <c r="CC9" s="650">
        <f t="shared" si="47"/>
        <v>0</v>
      </c>
      <c r="CD9" s="648">
        <f t="shared" si="48"/>
        <v>0</v>
      </c>
      <c r="CE9" s="649">
        <f t="shared" si="49"/>
        <v>0</v>
      </c>
      <c r="CF9" s="650">
        <f t="shared" si="50"/>
        <v>0</v>
      </c>
      <c r="CG9" s="721">
        <f t="shared" si="51"/>
        <v>0</v>
      </c>
      <c r="CH9" s="722">
        <f t="shared" si="52"/>
        <v>0</v>
      </c>
      <c r="CI9" s="723">
        <f t="shared" si="53"/>
        <v>0</v>
      </c>
      <c r="CJ9" s="721">
        <f t="shared" si="54"/>
        <v>0</v>
      </c>
      <c r="CK9" s="722">
        <f t="shared" si="55"/>
        <v>0</v>
      </c>
      <c r="CL9" s="723">
        <f t="shared" si="56"/>
        <v>0</v>
      </c>
      <c r="CM9" s="721">
        <f t="shared" si="57"/>
        <v>0</v>
      </c>
      <c r="CN9" s="722">
        <f t="shared" si="58"/>
        <v>0</v>
      </c>
      <c r="CO9" s="723">
        <f t="shared" si="59"/>
        <v>0</v>
      </c>
      <c r="CP9" s="721">
        <f t="shared" si="60"/>
        <v>0</v>
      </c>
      <c r="CQ9" s="722">
        <f t="shared" si="61"/>
        <v>0</v>
      </c>
      <c r="CR9" s="723">
        <f t="shared" si="62"/>
        <v>0</v>
      </c>
      <c r="CS9" s="724">
        <f t="shared" si="6"/>
        <v>0</v>
      </c>
      <c r="CT9" s="537">
        <f t="shared" si="7"/>
        <v>0</v>
      </c>
      <c r="CU9" s="725">
        <f t="shared" si="8"/>
        <v>0</v>
      </c>
      <c r="CV9" s="724">
        <f t="shared" si="9"/>
        <v>0</v>
      </c>
      <c r="CW9" s="537">
        <f t="shared" si="10"/>
        <v>0</v>
      </c>
      <c r="CX9" s="725">
        <f t="shared" si="11"/>
        <v>0</v>
      </c>
      <c r="CY9" s="724">
        <f t="shared" si="12"/>
        <v>0</v>
      </c>
      <c r="CZ9" s="537">
        <f t="shared" si="13"/>
        <v>0</v>
      </c>
      <c r="DA9" s="725">
        <f t="shared" si="14"/>
        <v>0</v>
      </c>
      <c r="DB9" s="724">
        <f t="shared" si="15"/>
        <v>0</v>
      </c>
      <c r="DC9" s="537">
        <f t="shared" si="16"/>
        <v>0</v>
      </c>
      <c r="DD9" s="725">
        <f t="shared" si="17"/>
        <v>0</v>
      </c>
    </row>
    <row r="10" spans="3:108" ht="25" x14ac:dyDescent="0.5">
      <c r="C10" s="368">
        <v>5</v>
      </c>
      <c r="D10" s="361"/>
      <c r="E10" s="360"/>
      <c r="F10" s="361"/>
      <c r="G10" s="360"/>
      <c r="H10" s="361"/>
      <c r="I10" s="360"/>
      <c r="J10" s="388">
        <f>SUM(K9)</f>
        <v>0</v>
      </c>
      <c r="K10" s="387">
        <f>SUM(J9)</f>
        <v>0</v>
      </c>
      <c r="L10" s="388">
        <f>SUM(M7)</f>
        <v>0</v>
      </c>
      <c r="M10" s="387">
        <f>SUM(L7)</f>
        <v>0</v>
      </c>
      <c r="N10" s="361"/>
      <c r="O10" s="360"/>
      <c r="P10" s="361"/>
      <c r="Q10" s="360"/>
      <c r="R10" s="361"/>
      <c r="S10" s="360"/>
      <c r="T10" s="361"/>
      <c r="U10" s="360"/>
      <c r="V10" s="390"/>
      <c r="W10" s="389"/>
      <c r="X10" s="388">
        <f>SUM(Y8)</f>
        <v>0</v>
      </c>
      <c r="Y10" s="387">
        <f>SUM(X8)</f>
        <v>0</v>
      </c>
      <c r="Z10" s="388">
        <f>SUM(AA6)</f>
        <v>0</v>
      </c>
      <c r="AA10" s="387">
        <f>SUM(Z6)</f>
        <v>0</v>
      </c>
      <c r="AB10" s="361"/>
      <c r="AC10" s="360"/>
      <c r="AD10" s="361"/>
      <c r="AE10" s="360"/>
      <c r="AF10" s="391"/>
      <c r="AH10" s="386">
        <f t="shared" si="0"/>
        <v>0</v>
      </c>
      <c r="AI10" s="385">
        <f t="shared" si="1"/>
        <v>0</v>
      </c>
      <c r="AJ10" s="370"/>
      <c r="AK10" s="370">
        <f t="shared" si="2"/>
        <v>0</v>
      </c>
      <c r="AL10" s="370">
        <f t="shared" si="3"/>
        <v>0</v>
      </c>
      <c r="AM10" s="370"/>
      <c r="AN10" s="378">
        <f t="shared" si="18"/>
        <v>0</v>
      </c>
      <c r="AO10" s="370"/>
      <c r="AP10" s="422">
        <v>5</v>
      </c>
      <c r="AQ10" s="422"/>
      <c r="AR10" s="422"/>
      <c r="AS10" s="422"/>
      <c r="AT10" s="422"/>
      <c r="AU10" s="490" t="str">
        <f>CONCATENATE(mannschaften!E10)</f>
        <v>ASVÖ PV Taufkirchen 1</v>
      </c>
      <c r="AV10" s="376">
        <f t="shared" si="4"/>
        <v>0</v>
      </c>
      <c r="AW10" s="377">
        <f t="shared" si="5"/>
        <v>0</v>
      </c>
      <c r="AY10" s="717">
        <f t="shared" si="19"/>
        <v>0</v>
      </c>
      <c r="AZ10" s="717">
        <f t="shared" si="20"/>
        <v>0</v>
      </c>
      <c r="BA10" s="717">
        <f t="shared" si="20"/>
        <v>0</v>
      </c>
      <c r="BB10" s="48"/>
      <c r="BC10" s="648">
        <f t="shared" si="21"/>
        <v>0</v>
      </c>
      <c r="BD10" s="649">
        <f t="shared" si="22"/>
        <v>0</v>
      </c>
      <c r="BE10" s="650">
        <f t="shared" si="23"/>
        <v>0</v>
      </c>
      <c r="BF10" s="648">
        <f t="shared" si="24"/>
        <v>0</v>
      </c>
      <c r="BG10" s="649">
        <f t="shared" si="25"/>
        <v>0</v>
      </c>
      <c r="BH10" s="650">
        <f t="shared" si="26"/>
        <v>0</v>
      </c>
      <c r="BI10" s="648">
        <f t="shared" si="27"/>
        <v>0</v>
      </c>
      <c r="BJ10" s="649">
        <f t="shared" si="28"/>
        <v>0</v>
      </c>
      <c r="BK10" s="650">
        <f t="shared" si="29"/>
        <v>0</v>
      </c>
      <c r="BL10" s="649">
        <f t="shared" si="30"/>
        <v>0</v>
      </c>
      <c r="BM10" s="649">
        <f t="shared" si="31"/>
        <v>0</v>
      </c>
      <c r="BN10" s="649">
        <f t="shared" si="32"/>
        <v>0</v>
      </c>
      <c r="BO10" s="648">
        <f t="shared" si="33"/>
        <v>0</v>
      </c>
      <c r="BP10" s="649">
        <f t="shared" si="34"/>
        <v>0</v>
      </c>
      <c r="BQ10" s="650">
        <f t="shared" si="35"/>
        <v>0</v>
      </c>
      <c r="BR10" s="649">
        <f t="shared" si="36"/>
        <v>0</v>
      </c>
      <c r="BS10" s="649">
        <f t="shared" si="37"/>
        <v>0</v>
      </c>
      <c r="BT10" s="649">
        <f t="shared" si="38"/>
        <v>0</v>
      </c>
      <c r="BU10" s="648">
        <f t="shared" si="39"/>
        <v>0</v>
      </c>
      <c r="BV10" s="649">
        <f t="shared" si="40"/>
        <v>0</v>
      </c>
      <c r="BW10" s="650">
        <f t="shared" si="41"/>
        <v>0</v>
      </c>
      <c r="BX10" s="648">
        <f t="shared" si="42"/>
        <v>0</v>
      </c>
      <c r="BY10" s="649">
        <f t="shared" si="43"/>
        <v>0</v>
      </c>
      <c r="BZ10" s="650">
        <f t="shared" si="44"/>
        <v>0</v>
      </c>
      <c r="CA10" s="648">
        <f t="shared" si="45"/>
        <v>0</v>
      </c>
      <c r="CB10" s="649">
        <f t="shared" si="46"/>
        <v>0</v>
      </c>
      <c r="CC10" s="650">
        <f t="shared" si="47"/>
        <v>0</v>
      </c>
      <c r="CD10" s="648">
        <f t="shared" si="48"/>
        <v>0</v>
      </c>
      <c r="CE10" s="649">
        <f t="shared" si="49"/>
        <v>0</v>
      </c>
      <c r="CF10" s="650">
        <f t="shared" si="50"/>
        <v>0</v>
      </c>
      <c r="CG10" s="721">
        <f t="shared" si="51"/>
        <v>0</v>
      </c>
      <c r="CH10" s="722">
        <f t="shared" si="52"/>
        <v>0</v>
      </c>
      <c r="CI10" s="723">
        <f t="shared" si="53"/>
        <v>0</v>
      </c>
      <c r="CJ10" s="721">
        <f t="shared" si="54"/>
        <v>0</v>
      </c>
      <c r="CK10" s="722">
        <f t="shared" si="55"/>
        <v>0</v>
      </c>
      <c r="CL10" s="723">
        <f t="shared" si="56"/>
        <v>0</v>
      </c>
      <c r="CM10" s="721">
        <f t="shared" si="57"/>
        <v>0</v>
      </c>
      <c r="CN10" s="722">
        <f t="shared" si="58"/>
        <v>0</v>
      </c>
      <c r="CO10" s="723">
        <f t="shared" si="59"/>
        <v>0</v>
      </c>
      <c r="CP10" s="721">
        <f t="shared" si="60"/>
        <v>0</v>
      </c>
      <c r="CQ10" s="722">
        <f t="shared" si="61"/>
        <v>0</v>
      </c>
      <c r="CR10" s="723">
        <f t="shared" si="62"/>
        <v>0</v>
      </c>
      <c r="CS10" s="724">
        <f t="shared" si="6"/>
        <v>0</v>
      </c>
      <c r="CT10" s="537">
        <f t="shared" si="7"/>
        <v>0</v>
      </c>
      <c r="CU10" s="725">
        <f t="shared" si="8"/>
        <v>0</v>
      </c>
      <c r="CV10" s="724">
        <f t="shared" si="9"/>
        <v>0</v>
      </c>
      <c r="CW10" s="537">
        <f t="shared" si="10"/>
        <v>0</v>
      </c>
      <c r="CX10" s="725">
        <f t="shared" si="11"/>
        <v>0</v>
      </c>
      <c r="CY10" s="724">
        <f t="shared" si="12"/>
        <v>0</v>
      </c>
      <c r="CZ10" s="537">
        <f t="shared" si="13"/>
        <v>0</v>
      </c>
      <c r="DA10" s="725">
        <f t="shared" si="14"/>
        <v>0</v>
      </c>
      <c r="DB10" s="724">
        <f t="shared" si="15"/>
        <v>0</v>
      </c>
      <c r="DC10" s="537">
        <f t="shared" si="16"/>
        <v>0</v>
      </c>
      <c r="DD10" s="725">
        <f t="shared" si="17"/>
        <v>0</v>
      </c>
    </row>
    <row r="11" spans="3:108" ht="25" x14ac:dyDescent="0.5">
      <c r="C11" s="368">
        <v>6</v>
      </c>
      <c r="D11" s="361"/>
      <c r="E11" s="360"/>
      <c r="F11" s="361"/>
      <c r="G11" s="360"/>
      <c r="H11" s="388">
        <f>SUM(I10)</f>
        <v>0</v>
      </c>
      <c r="I11" s="387">
        <f>SUM(H10)</f>
        <v>0</v>
      </c>
      <c r="J11" s="388">
        <f>SUM(K8)</f>
        <v>0</v>
      </c>
      <c r="K11" s="387">
        <f>SUM(J8)</f>
        <v>0</v>
      </c>
      <c r="L11" s="388">
        <f>SUM(M6)</f>
        <v>0</v>
      </c>
      <c r="M11" s="387">
        <f>SUM(L6)</f>
        <v>0</v>
      </c>
      <c r="N11" s="361"/>
      <c r="O11" s="360"/>
      <c r="P11" s="361"/>
      <c r="Q11" s="360"/>
      <c r="R11" s="361"/>
      <c r="S11" s="360"/>
      <c r="T11" s="361"/>
      <c r="U11" s="360"/>
      <c r="V11" s="390"/>
      <c r="W11" s="389"/>
      <c r="X11" s="388">
        <f>SUM(Y9)</f>
        <v>0</v>
      </c>
      <c r="Y11" s="387">
        <f>SUM(X9)</f>
        <v>0</v>
      </c>
      <c r="Z11" s="388">
        <f>SUM(AA7)</f>
        <v>0</v>
      </c>
      <c r="AA11" s="387">
        <f>SUM(Z7)</f>
        <v>0</v>
      </c>
      <c r="AB11" s="361"/>
      <c r="AC11" s="360"/>
      <c r="AD11" s="361"/>
      <c r="AE11" s="360"/>
      <c r="AF11" s="391"/>
      <c r="AH11" s="386">
        <f t="shared" si="0"/>
        <v>0</v>
      </c>
      <c r="AI11" s="385">
        <f t="shared" si="1"/>
        <v>0</v>
      </c>
      <c r="AJ11" s="370"/>
      <c r="AK11" s="370">
        <f t="shared" si="2"/>
        <v>0</v>
      </c>
      <c r="AL11" s="370">
        <f t="shared" si="3"/>
        <v>0</v>
      </c>
      <c r="AM11" s="370"/>
      <c r="AN11" s="378">
        <f t="shared" si="18"/>
        <v>0</v>
      </c>
      <c r="AO11" s="370"/>
      <c r="AP11" s="422">
        <v>6</v>
      </c>
      <c r="AQ11" s="422"/>
      <c r="AR11" s="422"/>
      <c r="AS11" s="422"/>
      <c r="AT11" s="422"/>
      <c r="AU11" s="490" t="str">
        <f>CONCATENATE(mannschaften!E11)</f>
        <v>Union PWV Diersbach 2</v>
      </c>
      <c r="AV11" s="376">
        <f t="shared" si="4"/>
        <v>0</v>
      </c>
      <c r="AW11" s="377">
        <f t="shared" si="5"/>
        <v>0</v>
      </c>
      <c r="AY11" s="717">
        <f t="shared" si="19"/>
        <v>0</v>
      </c>
      <c r="AZ11" s="717">
        <f t="shared" si="20"/>
        <v>0</v>
      </c>
      <c r="BA11" s="717">
        <f t="shared" si="20"/>
        <v>0</v>
      </c>
      <c r="BB11" s="48"/>
      <c r="BC11" s="648">
        <f t="shared" si="21"/>
        <v>0</v>
      </c>
      <c r="BD11" s="649">
        <f t="shared" si="22"/>
        <v>0</v>
      </c>
      <c r="BE11" s="650">
        <f t="shared" si="23"/>
        <v>0</v>
      </c>
      <c r="BF11" s="648">
        <f t="shared" si="24"/>
        <v>0</v>
      </c>
      <c r="BG11" s="649">
        <f t="shared" si="25"/>
        <v>0</v>
      </c>
      <c r="BH11" s="650">
        <f t="shared" si="26"/>
        <v>0</v>
      </c>
      <c r="BI11" s="648">
        <f t="shared" si="27"/>
        <v>0</v>
      </c>
      <c r="BJ11" s="649">
        <f t="shared" si="28"/>
        <v>0</v>
      </c>
      <c r="BK11" s="650">
        <f t="shared" si="29"/>
        <v>0</v>
      </c>
      <c r="BL11" s="649">
        <f t="shared" si="30"/>
        <v>0</v>
      </c>
      <c r="BM11" s="649">
        <f t="shared" si="31"/>
        <v>0</v>
      </c>
      <c r="BN11" s="649">
        <f t="shared" si="32"/>
        <v>0</v>
      </c>
      <c r="BO11" s="648">
        <f t="shared" si="33"/>
        <v>0</v>
      </c>
      <c r="BP11" s="649">
        <f t="shared" si="34"/>
        <v>0</v>
      </c>
      <c r="BQ11" s="650">
        <f t="shared" si="35"/>
        <v>0</v>
      </c>
      <c r="BR11" s="649">
        <f t="shared" si="36"/>
        <v>0</v>
      </c>
      <c r="BS11" s="649">
        <f t="shared" si="37"/>
        <v>0</v>
      </c>
      <c r="BT11" s="649">
        <f t="shared" si="38"/>
        <v>0</v>
      </c>
      <c r="BU11" s="648">
        <f t="shared" si="39"/>
        <v>0</v>
      </c>
      <c r="BV11" s="649">
        <f t="shared" si="40"/>
        <v>0</v>
      </c>
      <c r="BW11" s="650">
        <f t="shared" si="41"/>
        <v>0</v>
      </c>
      <c r="BX11" s="648">
        <f t="shared" si="42"/>
        <v>0</v>
      </c>
      <c r="BY11" s="649">
        <f t="shared" si="43"/>
        <v>0</v>
      </c>
      <c r="BZ11" s="650">
        <f t="shared" si="44"/>
        <v>0</v>
      </c>
      <c r="CA11" s="648">
        <f t="shared" si="45"/>
        <v>0</v>
      </c>
      <c r="CB11" s="649">
        <f t="shared" si="46"/>
        <v>0</v>
      </c>
      <c r="CC11" s="650">
        <f t="shared" si="47"/>
        <v>0</v>
      </c>
      <c r="CD11" s="648">
        <f t="shared" si="48"/>
        <v>0</v>
      </c>
      <c r="CE11" s="649">
        <f t="shared" si="49"/>
        <v>0</v>
      </c>
      <c r="CF11" s="650">
        <f t="shared" si="50"/>
        <v>0</v>
      </c>
      <c r="CG11" s="721">
        <f t="shared" si="51"/>
        <v>0</v>
      </c>
      <c r="CH11" s="722">
        <f t="shared" si="52"/>
        <v>0</v>
      </c>
      <c r="CI11" s="723">
        <f t="shared" si="53"/>
        <v>0</v>
      </c>
      <c r="CJ11" s="721">
        <f t="shared" si="54"/>
        <v>0</v>
      </c>
      <c r="CK11" s="722">
        <f t="shared" si="55"/>
        <v>0</v>
      </c>
      <c r="CL11" s="723">
        <f t="shared" si="56"/>
        <v>0</v>
      </c>
      <c r="CM11" s="721">
        <f t="shared" si="57"/>
        <v>0</v>
      </c>
      <c r="CN11" s="722">
        <f t="shared" si="58"/>
        <v>0</v>
      </c>
      <c r="CO11" s="723">
        <f t="shared" si="59"/>
        <v>0</v>
      </c>
      <c r="CP11" s="721">
        <f t="shared" si="60"/>
        <v>0</v>
      </c>
      <c r="CQ11" s="722">
        <f t="shared" si="61"/>
        <v>0</v>
      </c>
      <c r="CR11" s="723">
        <f t="shared" si="62"/>
        <v>0</v>
      </c>
      <c r="CS11" s="724">
        <f t="shared" ref="CS11:CS18" si="63">IF(BI21=3,1,0)</f>
        <v>0</v>
      </c>
      <c r="CT11" s="537">
        <f t="shared" ref="CT11:CT18" si="64">IF(BI21=1,1,0)</f>
        <v>0</v>
      </c>
      <c r="CU11" s="725">
        <f t="shared" ref="CU11:CU18" si="65">IF(BJ21=3,1,0)</f>
        <v>0</v>
      </c>
      <c r="CV11" s="724">
        <f t="shared" ref="CV11:CV18" si="66">IF(BL21=3,1,0)</f>
        <v>0</v>
      </c>
      <c r="CW11" s="537">
        <f t="shared" ref="CW11:CW18" si="67">IF(BL21=1,1,0)</f>
        <v>0</v>
      </c>
      <c r="CX11" s="725">
        <f t="shared" ref="CX11:CX18" si="68">IF(BM21=3,1,0)</f>
        <v>0</v>
      </c>
      <c r="CY11" s="724">
        <f t="shared" ref="CY11:CY18" si="69">IF(BO21=3,1,0)</f>
        <v>0</v>
      </c>
      <c r="CZ11" s="537">
        <f t="shared" ref="CZ11:CZ18" si="70">IF(BO21=1,1,0)</f>
        <v>0</v>
      </c>
      <c r="DA11" s="725">
        <f t="shared" ref="DA11:DA18" si="71">IF(BP21=3,1,0)</f>
        <v>0</v>
      </c>
      <c r="DB11" s="724">
        <f t="shared" ref="DB11:DB18" si="72">IF(BR21=3,1,0)</f>
        <v>0</v>
      </c>
      <c r="DC11" s="537">
        <f t="shared" ref="DC11:DC18" si="73">IF(BR21=1,1,0)</f>
        <v>0</v>
      </c>
      <c r="DD11" s="725">
        <f t="shared" ref="DD11:DD18" si="74">IF(BS21=3,1,0)</f>
        <v>0</v>
      </c>
    </row>
    <row r="12" spans="3:108" ht="25" x14ac:dyDescent="0.5">
      <c r="C12" s="368">
        <v>7</v>
      </c>
      <c r="D12" s="361"/>
      <c r="E12" s="360"/>
      <c r="F12" s="388">
        <f>SUM(G11)</f>
        <v>0</v>
      </c>
      <c r="G12" s="387">
        <f>SUM(F11)</f>
        <v>0</v>
      </c>
      <c r="H12" s="388">
        <f>SUM(I9)</f>
        <v>0</v>
      </c>
      <c r="I12" s="387">
        <f>SUM(H9)</f>
        <v>0</v>
      </c>
      <c r="J12" s="388">
        <f>SUM(K7)</f>
        <v>0</v>
      </c>
      <c r="K12" s="387">
        <f>SUM(J7)</f>
        <v>0</v>
      </c>
      <c r="L12" s="361"/>
      <c r="M12" s="360"/>
      <c r="N12" s="361"/>
      <c r="O12" s="360"/>
      <c r="P12" s="361"/>
      <c r="Q12" s="360"/>
      <c r="R12" s="390"/>
      <c r="S12" s="389"/>
      <c r="T12" s="388">
        <f>SUM(U10)</f>
        <v>0</v>
      </c>
      <c r="U12" s="387">
        <f>SUM(T10)</f>
        <v>0</v>
      </c>
      <c r="V12" s="388">
        <f>SUM(W8)</f>
        <v>0</v>
      </c>
      <c r="W12" s="387">
        <f>SUM(V8)</f>
        <v>0</v>
      </c>
      <c r="X12" s="388">
        <f>SUM(Y6)</f>
        <v>0</v>
      </c>
      <c r="Y12" s="387">
        <f>SUM(X6)</f>
        <v>0</v>
      </c>
      <c r="Z12" s="361"/>
      <c r="AA12" s="360"/>
      <c r="AB12" s="361"/>
      <c r="AC12" s="360"/>
      <c r="AD12" s="361"/>
      <c r="AE12" s="360"/>
      <c r="AF12" s="391"/>
      <c r="AH12" s="386">
        <f t="shared" si="0"/>
        <v>0</v>
      </c>
      <c r="AI12" s="385">
        <f t="shared" si="1"/>
        <v>0</v>
      </c>
      <c r="AJ12" s="370"/>
      <c r="AK12" s="370">
        <f t="shared" si="2"/>
        <v>0</v>
      </c>
      <c r="AL12" s="370">
        <f t="shared" si="3"/>
        <v>0</v>
      </c>
      <c r="AM12" s="370"/>
      <c r="AN12" s="378">
        <f t="shared" si="18"/>
        <v>0</v>
      </c>
      <c r="AO12" s="370"/>
      <c r="AP12" s="422">
        <v>7</v>
      </c>
      <c r="AQ12" s="422"/>
      <c r="AR12" s="422"/>
      <c r="AS12" s="422"/>
      <c r="AT12" s="422"/>
      <c r="AU12" s="490" t="str">
        <f>CONCATENATE(mannschaften!E12)</f>
        <v>PV Hub</v>
      </c>
      <c r="AV12" s="376">
        <f t="shared" si="4"/>
        <v>0</v>
      </c>
      <c r="AW12" s="377">
        <f t="shared" si="5"/>
        <v>0</v>
      </c>
      <c r="AY12" s="717">
        <f t="shared" si="19"/>
        <v>0</v>
      </c>
      <c r="AZ12" s="717">
        <f t="shared" si="20"/>
        <v>0</v>
      </c>
      <c r="BA12" s="717">
        <f t="shared" si="20"/>
        <v>0</v>
      </c>
      <c r="BB12" s="48"/>
      <c r="BC12" s="648">
        <f t="shared" si="21"/>
        <v>0</v>
      </c>
      <c r="BD12" s="649">
        <f t="shared" si="22"/>
        <v>0</v>
      </c>
      <c r="BE12" s="650">
        <f t="shared" si="23"/>
        <v>0</v>
      </c>
      <c r="BF12" s="648">
        <f t="shared" si="24"/>
        <v>0</v>
      </c>
      <c r="BG12" s="649">
        <f t="shared" si="25"/>
        <v>0</v>
      </c>
      <c r="BH12" s="650">
        <f t="shared" si="26"/>
        <v>0</v>
      </c>
      <c r="BI12" s="648">
        <f t="shared" si="27"/>
        <v>0</v>
      </c>
      <c r="BJ12" s="649">
        <f t="shared" si="28"/>
        <v>0</v>
      </c>
      <c r="BK12" s="650">
        <f t="shared" si="29"/>
        <v>0</v>
      </c>
      <c r="BL12" s="649">
        <f t="shared" si="30"/>
        <v>0</v>
      </c>
      <c r="BM12" s="649">
        <f t="shared" si="31"/>
        <v>0</v>
      </c>
      <c r="BN12" s="649">
        <f t="shared" si="32"/>
        <v>0</v>
      </c>
      <c r="BO12" s="648">
        <f t="shared" si="33"/>
        <v>0</v>
      </c>
      <c r="BP12" s="649">
        <f t="shared" si="34"/>
        <v>0</v>
      </c>
      <c r="BQ12" s="650">
        <f t="shared" si="35"/>
        <v>0</v>
      </c>
      <c r="BR12" s="649">
        <f t="shared" si="36"/>
        <v>0</v>
      </c>
      <c r="BS12" s="649">
        <f t="shared" si="37"/>
        <v>0</v>
      </c>
      <c r="BT12" s="649">
        <f t="shared" si="38"/>
        <v>0</v>
      </c>
      <c r="BU12" s="648">
        <f t="shared" si="39"/>
        <v>0</v>
      </c>
      <c r="BV12" s="649">
        <f t="shared" si="40"/>
        <v>0</v>
      </c>
      <c r="BW12" s="650">
        <f t="shared" si="41"/>
        <v>0</v>
      </c>
      <c r="BX12" s="648">
        <f t="shared" si="42"/>
        <v>0</v>
      </c>
      <c r="BY12" s="649">
        <f t="shared" si="43"/>
        <v>0</v>
      </c>
      <c r="BZ12" s="650">
        <f t="shared" si="44"/>
        <v>0</v>
      </c>
      <c r="CA12" s="648">
        <f t="shared" si="45"/>
        <v>0</v>
      </c>
      <c r="CB12" s="649">
        <f t="shared" si="46"/>
        <v>0</v>
      </c>
      <c r="CC12" s="650">
        <f t="shared" si="47"/>
        <v>0</v>
      </c>
      <c r="CD12" s="648">
        <f t="shared" si="48"/>
        <v>0</v>
      </c>
      <c r="CE12" s="649">
        <f t="shared" si="49"/>
        <v>0</v>
      </c>
      <c r="CF12" s="650">
        <f t="shared" si="50"/>
        <v>0</v>
      </c>
      <c r="CG12" s="721">
        <f t="shared" si="51"/>
        <v>0</v>
      </c>
      <c r="CH12" s="722">
        <f t="shared" si="52"/>
        <v>0</v>
      </c>
      <c r="CI12" s="723">
        <f t="shared" si="53"/>
        <v>0</v>
      </c>
      <c r="CJ12" s="721">
        <f t="shared" si="54"/>
        <v>0</v>
      </c>
      <c r="CK12" s="722">
        <f t="shared" si="55"/>
        <v>0</v>
      </c>
      <c r="CL12" s="723">
        <f t="shared" si="56"/>
        <v>0</v>
      </c>
      <c r="CM12" s="721">
        <f t="shared" si="57"/>
        <v>0</v>
      </c>
      <c r="CN12" s="722">
        <f t="shared" si="58"/>
        <v>0</v>
      </c>
      <c r="CO12" s="723">
        <f t="shared" si="59"/>
        <v>0</v>
      </c>
      <c r="CP12" s="721">
        <f t="shared" si="60"/>
        <v>0</v>
      </c>
      <c r="CQ12" s="722">
        <f t="shared" si="61"/>
        <v>0</v>
      </c>
      <c r="CR12" s="723">
        <f t="shared" si="62"/>
        <v>0</v>
      </c>
      <c r="CS12" s="724">
        <f t="shared" si="63"/>
        <v>0</v>
      </c>
      <c r="CT12" s="537">
        <f t="shared" si="64"/>
        <v>0</v>
      </c>
      <c r="CU12" s="725">
        <f t="shared" si="65"/>
        <v>0</v>
      </c>
      <c r="CV12" s="724">
        <f t="shared" si="66"/>
        <v>0</v>
      </c>
      <c r="CW12" s="537">
        <f t="shared" si="67"/>
        <v>0</v>
      </c>
      <c r="CX12" s="725">
        <f t="shared" si="68"/>
        <v>0</v>
      </c>
      <c r="CY12" s="724">
        <f t="shared" si="69"/>
        <v>0</v>
      </c>
      <c r="CZ12" s="537">
        <f t="shared" si="70"/>
        <v>0</v>
      </c>
      <c r="DA12" s="725">
        <f t="shared" si="71"/>
        <v>0</v>
      </c>
      <c r="DB12" s="724">
        <f t="shared" si="72"/>
        <v>0</v>
      </c>
      <c r="DC12" s="537">
        <f t="shared" si="73"/>
        <v>0</v>
      </c>
      <c r="DD12" s="725">
        <f t="shared" si="74"/>
        <v>0</v>
      </c>
    </row>
    <row r="13" spans="3:108" ht="25" x14ac:dyDescent="0.5">
      <c r="C13" s="368">
        <v>8</v>
      </c>
      <c r="D13" s="388">
        <f>SUM(E12)</f>
        <v>0</v>
      </c>
      <c r="E13" s="387">
        <f>SUM(D12)</f>
        <v>0</v>
      </c>
      <c r="F13" s="388">
        <f>SUM(G10)</f>
        <v>0</v>
      </c>
      <c r="G13" s="387">
        <f>SUM(F10)</f>
        <v>0</v>
      </c>
      <c r="H13" s="388">
        <f>SUM(I8)</f>
        <v>0</v>
      </c>
      <c r="I13" s="387">
        <f>SUM(H8)</f>
        <v>0</v>
      </c>
      <c r="J13" s="388">
        <f>SUM(K6)</f>
        <v>0</v>
      </c>
      <c r="K13" s="387">
        <f>SUM(J6)</f>
        <v>0</v>
      </c>
      <c r="L13" s="361"/>
      <c r="M13" s="360"/>
      <c r="N13" s="361"/>
      <c r="O13" s="360"/>
      <c r="P13" s="361"/>
      <c r="Q13" s="360"/>
      <c r="R13" s="390"/>
      <c r="S13" s="389"/>
      <c r="T13" s="388">
        <f>SUM(U11)</f>
        <v>0</v>
      </c>
      <c r="U13" s="387">
        <f>SUM(T11)</f>
        <v>0</v>
      </c>
      <c r="V13" s="388">
        <f>SUM(W9)</f>
        <v>0</v>
      </c>
      <c r="W13" s="387">
        <f>SUM(V9)</f>
        <v>0</v>
      </c>
      <c r="X13" s="388">
        <f>SUM(Y7)</f>
        <v>0</v>
      </c>
      <c r="Y13" s="387">
        <f>SUM(X7)</f>
        <v>0</v>
      </c>
      <c r="Z13" s="361"/>
      <c r="AA13" s="360"/>
      <c r="AB13" s="361"/>
      <c r="AC13" s="360"/>
      <c r="AD13" s="361"/>
      <c r="AE13" s="360"/>
      <c r="AF13" s="363"/>
      <c r="AH13" s="386">
        <f t="shared" si="0"/>
        <v>0</v>
      </c>
      <c r="AI13" s="385">
        <f t="shared" si="1"/>
        <v>0</v>
      </c>
      <c r="AJ13" s="370"/>
      <c r="AK13" s="370">
        <f t="shared" si="2"/>
        <v>0</v>
      </c>
      <c r="AL13" s="370">
        <f t="shared" si="3"/>
        <v>0</v>
      </c>
      <c r="AM13" s="370"/>
      <c r="AN13" s="378">
        <f t="shared" si="18"/>
        <v>0</v>
      </c>
      <c r="AO13" s="370"/>
      <c r="AP13" s="422">
        <v>8</v>
      </c>
      <c r="AQ13" s="422"/>
      <c r="AR13" s="422"/>
      <c r="AS13" s="422"/>
      <c r="AT13" s="422"/>
      <c r="AU13" s="490" t="str">
        <f>CONCATENATE(mannschaften!E13)</f>
        <v>Union PWV Ort/Osternach</v>
      </c>
      <c r="AV13" s="376">
        <f t="shared" si="4"/>
        <v>0</v>
      </c>
      <c r="AW13" s="377">
        <f t="shared" si="5"/>
        <v>0</v>
      </c>
      <c r="AY13" s="717">
        <f t="shared" si="19"/>
        <v>0</v>
      </c>
      <c r="AZ13" s="717">
        <f t="shared" si="20"/>
        <v>0</v>
      </c>
      <c r="BA13" s="717">
        <f t="shared" si="20"/>
        <v>0</v>
      </c>
      <c r="BB13" s="48"/>
      <c r="BC13" s="648">
        <f t="shared" si="21"/>
        <v>0</v>
      </c>
      <c r="BD13" s="649">
        <f t="shared" si="22"/>
        <v>0</v>
      </c>
      <c r="BE13" s="650">
        <f t="shared" si="23"/>
        <v>0</v>
      </c>
      <c r="BF13" s="648">
        <f t="shared" si="24"/>
        <v>0</v>
      </c>
      <c r="BG13" s="649">
        <f t="shared" si="25"/>
        <v>0</v>
      </c>
      <c r="BH13" s="650">
        <f t="shared" si="26"/>
        <v>0</v>
      </c>
      <c r="BI13" s="648">
        <f t="shared" si="27"/>
        <v>0</v>
      </c>
      <c r="BJ13" s="649">
        <f t="shared" si="28"/>
        <v>0</v>
      </c>
      <c r="BK13" s="650">
        <f t="shared" si="29"/>
        <v>0</v>
      </c>
      <c r="BL13" s="649">
        <f t="shared" si="30"/>
        <v>0</v>
      </c>
      <c r="BM13" s="649">
        <f t="shared" si="31"/>
        <v>0</v>
      </c>
      <c r="BN13" s="649">
        <f t="shared" si="32"/>
        <v>0</v>
      </c>
      <c r="BO13" s="648">
        <f t="shared" si="33"/>
        <v>0</v>
      </c>
      <c r="BP13" s="649">
        <f t="shared" si="34"/>
        <v>0</v>
      </c>
      <c r="BQ13" s="650">
        <f t="shared" si="35"/>
        <v>0</v>
      </c>
      <c r="BR13" s="649">
        <f t="shared" si="36"/>
        <v>0</v>
      </c>
      <c r="BS13" s="649">
        <f t="shared" si="37"/>
        <v>0</v>
      </c>
      <c r="BT13" s="649">
        <f t="shared" si="38"/>
        <v>0</v>
      </c>
      <c r="BU13" s="648">
        <f t="shared" si="39"/>
        <v>0</v>
      </c>
      <c r="BV13" s="649">
        <f t="shared" si="40"/>
        <v>0</v>
      </c>
      <c r="BW13" s="650">
        <f t="shared" si="41"/>
        <v>0</v>
      </c>
      <c r="BX13" s="648">
        <f t="shared" si="42"/>
        <v>0</v>
      </c>
      <c r="BY13" s="649">
        <f t="shared" si="43"/>
        <v>0</v>
      </c>
      <c r="BZ13" s="650">
        <f t="shared" si="44"/>
        <v>0</v>
      </c>
      <c r="CA13" s="648">
        <f t="shared" si="45"/>
        <v>0</v>
      </c>
      <c r="CB13" s="649">
        <f t="shared" si="46"/>
        <v>0</v>
      </c>
      <c r="CC13" s="650">
        <f t="shared" si="47"/>
        <v>0</v>
      </c>
      <c r="CD13" s="648">
        <f t="shared" si="48"/>
        <v>0</v>
      </c>
      <c r="CE13" s="649">
        <f t="shared" si="49"/>
        <v>0</v>
      </c>
      <c r="CF13" s="650">
        <f t="shared" si="50"/>
        <v>0</v>
      </c>
      <c r="CG13" s="721">
        <f t="shared" si="51"/>
        <v>0</v>
      </c>
      <c r="CH13" s="722">
        <f t="shared" si="52"/>
        <v>0</v>
      </c>
      <c r="CI13" s="723">
        <f t="shared" si="53"/>
        <v>0</v>
      </c>
      <c r="CJ13" s="721">
        <f t="shared" si="54"/>
        <v>0</v>
      </c>
      <c r="CK13" s="722">
        <f t="shared" si="55"/>
        <v>0</v>
      </c>
      <c r="CL13" s="723">
        <f t="shared" si="56"/>
        <v>0</v>
      </c>
      <c r="CM13" s="721">
        <f t="shared" si="57"/>
        <v>0</v>
      </c>
      <c r="CN13" s="722">
        <f t="shared" si="58"/>
        <v>0</v>
      </c>
      <c r="CO13" s="723">
        <f t="shared" si="59"/>
        <v>0</v>
      </c>
      <c r="CP13" s="721">
        <f t="shared" si="60"/>
        <v>0</v>
      </c>
      <c r="CQ13" s="722">
        <f t="shared" si="61"/>
        <v>0</v>
      </c>
      <c r="CR13" s="723">
        <f t="shared" si="62"/>
        <v>0</v>
      </c>
      <c r="CS13" s="724">
        <f t="shared" si="63"/>
        <v>0</v>
      </c>
      <c r="CT13" s="537">
        <f t="shared" si="64"/>
        <v>0</v>
      </c>
      <c r="CU13" s="725">
        <f t="shared" si="65"/>
        <v>0</v>
      </c>
      <c r="CV13" s="724">
        <f t="shared" si="66"/>
        <v>0</v>
      </c>
      <c r="CW13" s="537">
        <f t="shared" si="67"/>
        <v>0</v>
      </c>
      <c r="CX13" s="725">
        <f t="shared" si="68"/>
        <v>0</v>
      </c>
      <c r="CY13" s="724">
        <f t="shared" si="69"/>
        <v>0</v>
      </c>
      <c r="CZ13" s="537">
        <f t="shared" si="70"/>
        <v>0</v>
      </c>
      <c r="DA13" s="725">
        <f t="shared" si="71"/>
        <v>0</v>
      </c>
      <c r="DB13" s="724">
        <f t="shared" si="72"/>
        <v>0</v>
      </c>
      <c r="DC13" s="537">
        <f t="shared" si="73"/>
        <v>0</v>
      </c>
      <c r="DD13" s="725">
        <f t="shared" si="74"/>
        <v>0</v>
      </c>
    </row>
    <row r="14" spans="3:108" ht="25" x14ac:dyDescent="0.5">
      <c r="C14" s="368">
        <v>9</v>
      </c>
      <c r="D14" s="388">
        <f>SUM(E11)</f>
        <v>0</v>
      </c>
      <c r="E14" s="387">
        <f>SUM(D11)</f>
        <v>0</v>
      </c>
      <c r="F14" s="388">
        <f>SUM(G9)</f>
        <v>0</v>
      </c>
      <c r="G14" s="387">
        <f>SUM(F9)</f>
        <v>0</v>
      </c>
      <c r="H14" s="388">
        <f>SUM(I7)</f>
        <v>0</v>
      </c>
      <c r="I14" s="387">
        <f>SUM(H7)</f>
        <v>0</v>
      </c>
      <c r="J14" s="361"/>
      <c r="K14" s="360"/>
      <c r="L14" s="361"/>
      <c r="M14" s="360"/>
      <c r="N14" s="390"/>
      <c r="O14" s="389"/>
      <c r="P14" s="388">
        <f>SUM(Q12)</f>
        <v>0</v>
      </c>
      <c r="Q14" s="387">
        <f>SUM(P12)</f>
        <v>0</v>
      </c>
      <c r="R14" s="388">
        <f>SUM(S10)</f>
        <v>0</v>
      </c>
      <c r="S14" s="387">
        <f>SUM(R10)</f>
        <v>0</v>
      </c>
      <c r="T14" s="388">
        <f>SUM(U8)</f>
        <v>0</v>
      </c>
      <c r="U14" s="387">
        <f>SUM(T8)</f>
        <v>0</v>
      </c>
      <c r="V14" s="388">
        <f>SUM(W6)</f>
        <v>0</v>
      </c>
      <c r="W14" s="387">
        <f>SUM(V6)</f>
        <v>0</v>
      </c>
      <c r="X14" s="361"/>
      <c r="Y14" s="360"/>
      <c r="Z14" s="361"/>
      <c r="AA14" s="360"/>
      <c r="AB14" s="361"/>
      <c r="AC14" s="360"/>
      <c r="AD14" s="388">
        <f>SUM(AE13)</f>
        <v>0</v>
      </c>
      <c r="AE14" s="387">
        <f>SUM(AD13)</f>
        <v>0</v>
      </c>
      <c r="AF14" s="363"/>
      <c r="AH14" s="386">
        <f t="shared" si="0"/>
        <v>0</v>
      </c>
      <c r="AI14" s="385">
        <f t="shared" si="1"/>
        <v>0</v>
      </c>
      <c r="AJ14" s="370"/>
      <c r="AK14" s="370">
        <f t="shared" si="2"/>
        <v>0</v>
      </c>
      <c r="AL14" s="370">
        <f t="shared" si="3"/>
        <v>0</v>
      </c>
      <c r="AM14" s="370"/>
      <c r="AN14" s="378">
        <f t="shared" si="18"/>
        <v>0</v>
      </c>
      <c r="AO14" s="370"/>
      <c r="AP14" s="422">
        <v>9</v>
      </c>
      <c r="AQ14" s="422"/>
      <c r="AR14" s="422"/>
      <c r="AS14" s="422"/>
      <c r="AT14" s="422"/>
      <c r="AU14" s="490" t="str">
        <f>CONCATENATE(mannschaften!E14)</f>
        <v xml:space="preserve"> </v>
      </c>
      <c r="AV14" s="376">
        <f t="shared" si="4"/>
        <v>0</v>
      </c>
      <c r="AW14" s="377">
        <f t="shared" si="5"/>
        <v>0</v>
      </c>
      <c r="AY14" s="717">
        <f t="shared" si="19"/>
        <v>0</v>
      </c>
      <c r="AZ14" s="717">
        <f t="shared" si="20"/>
        <v>0</v>
      </c>
      <c r="BA14" s="717">
        <f t="shared" si="20"/>
        <v>0</v>
      </c>
      <c r="BB14" s="48"/>
      <c r="BC14" s="648">
        <f t="shared" si="21"/>
        <v>0</v>
      </c>
      <c r="BD14" s="649">
        <f t="shared" si="22"/>
        <v>0</v>
      </c>
      <c r="BE14" s="650">
        <f t="shared" si="23"/>
        <v>0</v>
      </c>
      <c r="BF14" s="648">
        <f t="shared" si="24"/>
        <v>0</v>
      </c>
      <c r="BG14" s="649">
        <f t="shared" si="25"/>
        <v>0</v>
      </c>
      <c r="BH14" s="650">
        <f t="shared" si="26"/>
        <v>0</v>
      </c>
      <c r="BI14" s="648">
        <f t="shared" si="27"/>
        <v>0</v>
      </c>
      <c r="BJ14" s="649">
        <f t="shared" si="28"/>
        <v>0</v>
      </c>
      <c r="BK14" s="650">
        <f t="shared" si="29"/>
        <v>0</v>
      </c>
      <c r="BL14" s="649">
        <f t="shared" si="30"/>
        <v>0</v>
      </c>
      <c r="BM14" s="649">
        <f t="shared" si="31"/>
        <v>0</v>
      </c>
      <c r="BN14" s="649">
        <f t="shared" si="32"/>
        <v>0</v>
      </c>
      <c r="BO14" s="648">
        <f t="shared" si="33"/>
        <v>0</v>
      </c>
      <c r="BP14" s="649">
        <f t="shared" si="34"/>
        <v>0</v>
      </c>
      <c r="BQ14" s="650">
        <f t="shared" si="35"/>
        <v>0</v>
      </c>
      <c r="BR14" s="649">
        <f t="shared" si="36"/>
        <v>0</v>
      </c>
      <c r="BS14" s="649">
        <f t="shared" si="37"/>
        <v>0</v>
      </c>
      <c r="BT14" s="649">
        <f t="shared" si="38"/>
        <v>0</v>
      </c>
      <c r="BU14" s="648">
        <f t="shared" si="39"/>
        <v>0</v>
      </c>
      <c r="BV14" s="649">
        <f t="shared" si="40"/>
        <v>0</v>
      </c>
      <c r="BW14" s="650">
        <f t="shared" si="41"/>
        <v>0</v>
      </c>
      <c r="BX14" s="648">
        <f t="shared" si="42"/>
        <v>0</v>
      </c>
      <c r="BY14" s="649">
        <f t="shared" si="43"/>
        <v>0</v>
      </c>
      <c r="BZ14" s="650">
        <f t="shared" si="44"/>
        <v>0</v>
      </c>
      <c r="CA14" s="648">
        <f t="shared" si="45"/>
        <v>0</v>
      </c>
      <c r="CB14" s="649">
        <f t="shared" si="46"/>
        <v>0</v>
      </c>
      <c r="CC14" s="650">
        <f t="shared" si="47"/>
        <v>0</v>
      </c>
      <c r="CD14" s="648">
        <f t="shared" si="48"/>
        <v>0</v>
      </c>
      <c r="CE14" s="649">
        <f t="shared" si="49"/>
        <v>0</v>
      </c>
      <c r="CF14" s="650">
        <f t="shared" si="50"/>
        <v>0</v>
      </c>
      <c r="CG14" s="721">
        <f t="shared" si="51"/>
        <v>0</v>
      </c>
      <c r="CH14" s="722">
        <f t="shared" si="52"/>
        <v>0</v>
      </c>
      <c r="CI14" s="723">
        <f t="shared" si="53"/>
        <v>0</v>
      </c>
      <c r="CJ14" s="721">
        <f t="shared" si="54"/>
        <v>0</v>
      </c>
      <c r="CK14" s="722">
        <f t="shared" si="55"/>
        <v>0</v>
      </c>
      <c r="CL14" s="723">
        <f t="shared" si="56"/>
        <v>0</v>
      </c>
      <c r="CM14" s="721">
        <f t="shared" si="57"/>
        <v>0</v>
      </c>
      <c r="CN14" s="722">
        <f t="shared" si="58"/>
        <v>0</v>
      </c>
      <c r="CO14" s="723">
        <f t="shared" si="59"/>
        <v>0</v>
      </c>
      <c r="CP14" s="721">
        <f t="shared" si="60"/>
        <v>0</v>
      </c>
      <c r="CQ14" s="722">
        <f t="shared" si="61"/>
        <v>0</v>
      </c>
      <c r="CR14" s="723">
        <f t="shared" si="62"/>
        <v>0</v>
      </c>
      <c r="CS14" s="724">
        <f t="shared" si="63"/>
        <v>0</v>
      </c>
      <c r="CT14" s="537">
        <f t="shared" si="64"/>
        <v>0</v>
      </c>
      <c r="CU14" s="725">
        <f t="shared" si="65"/>
        <v>0</v>
      </c>
      <c r="CV14" s="724">
        <f t="shared" si="66"/>
        <v>0</v>
      </c>
      <c r="CW14" s="537">
        <f t="shared" si="67"/>
        <v>0</v>
      </c>
      <c r="CX14" s="725">
        <f t="shared" si="68"/>
        <v>0</v>
      </c>
      <c r="CY14" s="724">
        <f t="shared" si="69"/>
        <v>0</v>
      </c>
      <c r="CZ14" s="537">
        <f t="shared" si="70"/>
        <v>0</v>
      </c>
      <c r="DA14" s="725">
        <f t="shared" si="71"/>
        <v>0</v>
      </c>
      <c r="DB14" s="724">
        <f t="shared" si="72"/>
        <v>0</v>
      </c>
      <c r="DC14" s="537">
        <f t="shared" si="73"/>
        <v>0</v>
      </c>
      <c r="DD14" s="725">
        <f t="shared" si="74"/>
        <v>0</v>
      </c>
    </row>
    <row r="15" spans="3:108" ht="25" x14ac:dyDescent="0.5">
      <c r="C15" s="368">
        <v>10</v>
      </c>
      <c r="D15" s="388">
        <f>SUM(E10)</f>
        <v>0</v>
      </c>
      <c r="E15" s="387">
        <f>SUM(D10)</f>
        <v>0</v>
      </c>
      <c r="F15" s="388">
        <f>SUM(G8)</f>
        <v>0</v>
      </c>
      <c r="G15" s="387">
        <f>SUM(F8)</f>
        <v>0</v>
      </c>
      <c r="H15" s="388">
        <f>SUM(I6)</f>
        <v>0</v>
      </c>
      <c r="I15" s="387">
        <f>SUM(H6)</f>
        <v>0</v>
      </c>
      <c r="J15" s="361"/>
      <c r="K15" s="360"/>
      <c r="L15" s="361"/>
      <c r="M15" s="360"/>
      <c r="N15" s="390"/>
      <c r="O15" s="389"/>
      <c r="P15" s="388">
        <f>SUM(Q13)</f>
        <v>0</v>
      </c>
      <c r="Q15" s="387">
        <f>SUM(P13)</f>
        <v>0</v>
      </c>
      <c r="R15" s="388">
        <f>SUM(S11)</f>
        <v>0</v>
      </c>
      <c r="S15" s="387">
        <f>SUM(R11)</f>
        <v>0</v>
      </c>
      <c r="T15" s="388">
        <f>SUM(U9)</f>
        <v>0</v>
      </c>
      <c r="U15" s="387">
        <f>SUM(T9)</f>
        <v>0</v>
      </c>
      <c r="V15" s="388">
        <f>SUM(W7)</f>
        <v>0</v>
      </c>
      <c r="W15" s="387">
        <f>SUM(V7)</f>
        <v>0</v>
      </c>
      <c r="X15" s="361"/>
      <c r="Y15" s="360"/>
      <c r="Z15" s="361"/>
      <c r="AA15" s="360"/>
      <c r="AB15" s="388">
        <f>SUM(AC14)</f>
        <v>0</v>
      </c>
      <c r="AC15" s="387">
        <f>SUM(AB14)</f>
        <v>0</v>
      </c>
      <c r="AD15" s="388">
        <f>SUM(AE12)</f>
        <v>0</v>
      </c>
      <c r="AE15" s="387">
        <f>SUM(AD12)</f>
        <v>0</v>
      </c>
      <c r="AF15" s="363"/>
      <c r="AH15" s="386">
        <f t="shared" si="0"/>
        <v>0</v>
      </c>
      <c r="AI15" s="385">
        <f t="shared" si="1"/>
        <v>0</v>
      </c>
      <c r="AJ15" s="370"/>
      <c r="AK15" s="370">
        <f t="shared" si="2"/>
        <v>0</v>
      </c>
      <c r="AL15" s="370">
        <f t="shared" si="3"/>
        <v>0</v>
      </c>
      <c r="AM15" s="370"/>
      <c r="AN15" s="378">
        <f t="shared" si="18"/>
        <v>0</v>
      </c>
      <c r="AO15" s="370"/>
      <c r="AP15" s="422">
        <v>10</v>
      </c>
      <c r="AQ15" s="422"/>
      <c r="AR15" s="422"/>
      <c r="AS15" s="422"/>
      <c r="AT15" s="422"/>
      <c r="AU15" s="490" t="str">
        <f>CONCATENATE(mannschaften!E15)</f>
        <v/>
      </c>
      <c r="AV15" s="376">
        <f t="shared" si="4"/>
        <v>0</v>
      </c>
      <c r="AW15" s="377">
        <f t="shared" si="5"/>
        <v>0</v>
      </c>
      <c r="AY15" s="717">
        <f t="shared" si="19"/>
        <v>0</v>
      </c>
      <c r="AZ15" s="717">
        <f t="shared" si="20"/>
        <v>0</v>
      </c>
      <c r="BA15" s="717">
        <f t="shared" si="20"/>
        <v>0</v>
      </c>
      <c r="BB15" s="119"/>
      <c r="BC15" s="648">
        <f t="shared" si="21"/>
        <v>0</v>
      </c>
      <c r="BD15" s="649">
        <f t="shared" si="22"/>
        <v>0</v>
      </c>
      <c r="BE15" s="650">
        <f t="shared" si="23"/>
        <v>0</v>
      </c>
      <c r="BF15" s="648">
        <f t="shared" si="24"/>
        <v>0</v>
      </c>
      <c r="BG15" s="649">
        <f t="shared" si="25"/>
        <v>0</v>
      </c>
      <c r="BH15" s="650">
        <f t="shared" si="26"/>
        <v>0</v>
      </c>
      <c r="BI15" s="648">
        <f t="shared" si="27"/>
        <v>0</v>
      </c>
      <c r="BJ15" s="649">
        <f t="shared" si="28"/>
        <v>0</v>
      </c>
      <c r="BK15" s="650">
        <f t="shared" si="29"/>
        <v>0</v>
      </c>
      <c r="BL15" s="649">
        <f t="shared" si="30"/>
        <v>0</v>
      </c>
      <c r="BM15" s="649">
        <f t="shared" si="31"/>
        <v>0</v>
      </c>
      <c r="BN15" s="649">
        <f t="shared" si="32"/>
        <v>0</v>
      </c>
      <c r="BO15" s="648">
        <f t="shared" si="33"/>
        <v>0</v>
      </c>
      <c r="BP15" s="649">
        <f t="shared" si="34"/>
        <v>0</v>
      </c>
      <c r="BQ15" s="650">
        <f t="shared" si="35"/>
        <v>0</v>
      </c>
      <c r="BR15" s="649">
        <f t="shared" si="36"/>
        <v>0</v>
      </c>
      <c r="BS15" s="649">
        <f t="shared" si="37"/>
        <v>0</v>
      </c>
      <c r="BT15" s="649">
        <f t="shared" si="38"/>
        <v>0</v>
      </c>
      <c r="BU15" s="648">
        <f t="shared" si="39"/>
        <v>0</v>
      </c>
      <c r="BV15" s="649">
        <f t="shared" si="40"/>
        <v>0</v>
      </c>
      <c r="BW15" s="650">
        <f t="shared" si="41"/>
        <v>0</v>
      </c>
      <c r="BX15" s="648">
        <f t="shared" si="42"/>
        <v>0</v>
      </c>
      <c r="BY15" s="649">
        <f t="shared" si="43"/>
        <v>0</v>
      </c>
      <c r="BZ15" s="650">
        <f t="shared" si="44"/>
        <v>0</v>
      </c>
      <c r="CA15" s="648">
        <f t="shared" si="45"/>
        <v>0</v>
      </c>
      <c r="CB15" s="649">
        <f t="shared" si="46"/>
        <v>0</v>
      </c>
      <c r="CC15" s="650">
        <f t="shared" si="47"/>
        <v>0</v>
      </c>
      <c r="CD15" s="648">
        <f t="shared" si="48"/>
        <v>0</v>
      </c>
      <c r="CE15" s="649">
        <f t="shared" si="49"/>
        <v>0</v>
      </c>
      <c r="CF15" s="650">
        <f t="shared" si="50"/>
        <v>0</v>
      </c>
      <c r="CG15" s="721">
        <f t="shared" si="51"/>
        <v>0</v>
      </c>
      <c r="CH15" s="722">
        <f t="shared" si="52"/>
        <v>0</v>
      </c>
      <c r="CI15" s="723">
        <f t="shared" si="53"/>
        <v>0</v>
      </c>
      <c r="CJ15" s="721">
        <f t="shared" si="54"/>
        <v>0</v>
      </c>
      <c r="CK15" s="722">
        <f t="shared" si="55"/>
        <v>0</v>
      </c>
      <c r="CL15" s="723">
        <f t="shared" si="56"/>
        <v>0</v>
      </c>
      <c r="CM15" s="721">
        <f t="shared" si="57"/>
        <v>0</v>
      </c>
      <c r="CN15" s="722">
        <f t="shared" si="58"/>
        <v>0</v>
      </c>
      <c r="CO15" s="723">
        <f t="shared" si="59"/>
        <v>0</v>
      </c>
      <c r="CP15" s="721">
        <f t="shared" si="60"/>
        <v>0</v>
      </c>
      <c r="CQ15" s="722">
        <f t="shared" si="61"/>
        <v>0</v>
      </c>
      <c r="CR15" s="723">
        <f t="shared" si="62"/>
        <v>0</v>
      </c>
      <c r="CS15" s="724">
        <f t="shared" si="63"/>
        <v>0</v>
      </c>
      <c r="CT15" s="537">
        <f t="shared" si="64"/>
        <v>0</v>
      </c>
      <c r="CU15" s="725">
        <f t="shared" si="65"/>
        <v>0</v>
      </c>
      <c r="CV15" s="724">
        <f t="shared" si="66"/>
        <v>0</v>
      </c>
      <c r="CW15" s="537">
        <f t="shared" si="67"/>
        <v>0</v>
      </c>
      <c r="CX15" s="725">
        <f t="shared" si="68"/>
        <v>0</v>
      </c>
      <c r="CY15" s="724">
        <f t="shared" si="69"/>
        <v>0</v>
      </c>
      <c r="CZ15" s="537">
        <f t="shared" si="70"/>
        <v>0</v>
      </c>
      <c r="DA15" s="725">
        <f t="shared" si="71"/>
        <v>0</v>
      </c>
      <c r="DB15" s="724">
        <f t="shared" si="72"/>
        <v>0</v>
      </c>
      <c r="DC15" s="537">
        <f t="shared" si="73"/>
        <v>0</v>
      </c>
      <c r="DD15" s="725">
        <f t="shared" si="74"/>
        <v>0</v>
      </c>
    </row>
    <row r="16" spans="3:108" ht="25" x14ac:dyDescent="0.5">
      <c r="C16" s="368">
        <v>11</v>
      </c>
      <c r="D16" s="388">
        <f>SUM(E9)</f>
        <v>0</v>
      </c>
      <c r="E16" s="387">
        <f>SUM(D9)</f>
        <v>0</v>
      </c>
      <c r="F16" s="388">
        <f>SUM(G7)</f>
        <v>0</v>
      </c>
      <c r="G16" s="387">
        <f>SUM(F7)</f>
        <v>0</v>
      </c>
      <c r="H16" s="361"/>
      <c r="I16" s="360"/>
      <c r="J16" s="390"/>
      <c r="K16" s="389"/>
      <c r="L16" s="388">
        <f>SUM(M14)</f>
        <v>0</v>
      </c>
      <c r="M16" s="387">
        <f>SUM(L14)</f>
        <v>0</v>
      </c>
      <c r="N16" s="388">
        <f>SUM(O12)</f>
        <v>0</v>
      </c>
      <c r="O16" s="387">
        <f>SUM(N12)</f>
        <v>0</v>
      </c>
      <c r="P16" s="388">
        <f>SUM(Q10)</f>
        <v>0</v>
      </c>
      <c r="Q16" s="387">
        <f>SUM(P10)</f>
        <v>0</v>
      </c>
      <c r="R16" s="388">
        <f>SUM(S8)</f>
        <v>0</v>
      </c>
      <c r="S16" s="387">
        <f>SUM(R8)</f>
        <v>0</v>
      </c>
      <c r="T16" s="388">
        <f>SUM(U6)</f>
        <v>0</v>
      </c>
      <c r="U16" s="387">
        <f>SUM(T6)</f>
        <v>0</v>
      </c>
      <c r="V16" s="361"/>
      <c r="W16" s="360"/>
      <c r="X16" s="361"/>
      <c r="Y16" s="360"/>
      <c r="Z16" s="388">
        <f>SUM(AA15)</f>
        <v>0</v>
      </c>
      <c r="AA16" s="387">
        <f>SUM(Z15)</f>
        <v>0</v>
      </c>
      <c r="AB16" s="388">
        <f>SUM(AC13)</f>
        <v>0</v>
      </c>
      <c r="AC16" s="387">
        <f>SUM(AB13)</f>
        <v>0</v>
      </c>
      <c r="AD16" s="388">
        <f>SUM(AE11)</f>
        <v>0</v>
      </c>
      <c r="AE16" s="387">
        <f>SUM(AD11)</f>
        <v>0</v>
      </c>
      <c r="AF16" s="363"/>
      <c r="AH16" s="386">
        <f t="shared" si="0"/>
        <v>0</v>
      </c>
      <c r="AI16" s="385">
        <f t="shared" si="1"/>
        <v>0</v>
      </c>
      <c r="AJ16" s="370"/>
      <c r="AK16" s="370">
        <f t="shared" si="2"/>
        <v>0</v>
      </c>
      <c r="AL16" s="370">
        <f t="shared" si="3"/>
        <v>0</v>
      </c>
      <c r="AM16" s="370"/>
      <c r="AN16" s="378">
        <f t="shared" si="18"/>
        <v>0</v>
      </c>
      <c r="AO16" s="370"/>
      <c r="AP16" s="422">
        <v>11</v>
      </c>
      <c r="AQ16" s="422"/>
      <c r="AR16" s="422"/>
      <c r="AS16" s="422"/>
      <c r="AT16" s="422"/>
      <c r="AU16" s="490" t="str">
        <f>CONCATENATE(mannschaften!E16)</f>
        <v/>
      </c>
      <c r="AV16" s="376">
        <f t="shared" si="4"/>
        <v>0</v>
      </c>
      <c r="AW16" s="377">
        <f t="shared" si="5"/>
        <v>0</v>
      </c>
      <c r="AY16" s="717">
        <f t="shared" si="19"/>
        <v>0</v>
      </c>
      <c r="AZ16" s="717">
        <f t="shared" si="20"/>
        <v>0</v>
      </c>
      <c r="BA16" s="717">
        <f>SUM(BE16,BH16,BK16,BN16,BQ16,BT16,BW16,BZ16,CC16,CF16,CI16,CL16,CO16,CR16,CU16,CX16,DA16,DD16)</f>
        <v>0</v>
      </c>
      <c r="BB16" s="119"/>
      <c r="BC16" s="648">
        <f t="shared" si="21"/>
        <v>0</v>
      </c>
      <c r="BD16" s="649">
        <f t="shared" si="22"/>
        <v>0</v>
      </c>
      <c r="BE16" s="650">
        <f t="shared" si="23"/>
        <v>0</v>
      </c>
      <c r="BF16" s="648">
        <f t="shared" si="24"/>
        <v>0</v>
      </c>
      <c r="BG16" s="649">
        <f t="shared" si="25"/>
        <v>0</v>
      </c>
      <c r="BH16" s="650">
        <f t="shared" si="26"/>
        <v>0</v>
      </c>
      <c r="BI16" s="648">
        <f t="shared" si="27"/>
        <v>0</v>
      </c>
      <c r="BJ16" s="649">
        <f t="shared" si="28"/>
        <v>0</v>
      </c>
      <c r="BK16" s="650">
        <f t="shared" si="29"/>
        <v>0</v>
      </c>
      <c r="BL16" s="649">
        <f t="shared" si="30"/>
        <v>0</v>
      </c>
      <c r="BM16" s="649">
        <f t="shared" si="31"/>
        <v>0</v>
      </c>
      <c r="BN16" s="649">
        <f t="shared" si="32"/>
        <v>0</v>
      </c>
      <c r="BO16" s="648">
        <f t="shared" si="33"/>
        <v>0</v>
      </c>
      <c r="BP16" s="649">
        <f t="shared" si="34"/>
        <v>0</v>
      </c>
      <c r="BQ16" s="650">
        <f t="shared" si="35"/>
        <v>0</v>
      </c>
      <c r="BR16" s="649">
        <f t="shared" si="36"/>
        <v>0</v>
      </c>
      <c r="BS16" s="649">
        <f t="shared" si="37"/>
        <v>0</v>
      </c>
      <c r="BT16" s="649">
        <f t="shared" si="38"/>
        <v>0</v>
      </c>
      <c r="BU16" s="648">
        <f t="shared" si="39"/>
        <v>0</v>
      </c>
      <c r="BV16" s="649">
        <f t="shared" si="40"/>
        <v>0</v>
      </c>
      <c r="BW16" s="650">
        <f t="shared" si="41"/>
        <v>0</v>
      </c>
      <c r="BX16" s="648">
        <f t="shared" si="42"/>
        <v>0</v>
      </c>
      <c r="BY16" s="649">
        <f t="shared" si="43"/>
        <v>0</v>
      </c>
      <c r="BZ16" s="650">
        <f t="shared" si="44"/>
        <v>0</v>
      </c>
      <c r="CA16" s="648">
        <f t="shared" si="45"/>
        <v>0</v>
      </c>
      <c r="CB16" s="649">
        <f t="shared" si="46"/>
        <v>0</v>
      </c>
      <c r="CC16" s="650">
        <f t="shared" si="47"/>
        <v>0</v>
      </c>
      <c r="CD16" s="648">
        <f t="shared" si="48"/>
        <v>0</v>
      </c>
      <c r="CE16" s="649">
        <f t="shared" si="49"/>
        <v>0</v>
      </c>
      <c r="CF16" s="650">
        <f t="shared" si="50"/>
        <v>0</v>
      </c>
      <c r="CG16" s="721">
        <f t="shared" si="51"/>
        <v>0</v>
      </c>
      <c r="CH16" s="722">
        <f t="shared" si="52"/>
        <v>0</v>
      </c>
      <c r="CI16" s="723">
        <f t="shared" si="53"/>
        <v>0</v>
      </c>
      <c r="CJ16" s="721">
        <f t="shared" si="54"/>
        <v>0</v>
      </c>
      <c r="CK16" s="722">
        <f t="shared" si="55"/>
        <v>0</v>
      </c>
      <c r="CL16" s="723">
        <f t="shared" si="56"/>
        <v>0</v>
      </c>
      <c r="CM16" s="721">
        <f t="shared" si="57"/>
        <v>0</v>
      </c>
      <c r="CN16" s="722">
        <f t="shared" si="58"/>
        <v>0</v>
      </c>
      <c r="CO16" s="723">
        <f t="shared" si="59"/>
        <v>0</v>
      </c>
      <c r="CP16" s="721">
        <f t="shared" si="60"/>
        <v>0</v>
      </c>
      <c r="CQ16" s="722">
        <f t="shared" si="61"/>
        <v>0</v>
      </c>
      <c r="CR16" s="723">
        <f t="shared" si="62"/>
        <v>0</v>
      </c>
      <c r="CS16" s="724">
        <f t="shared" si="63"/>
        <v>0</v>
      </c>
      <c r="CT16" s="537">
        <f t="shared" si="64"/>
        <v>0</v>
      </c>
      <c r="CU16" s="725">
        <f t="shared" si="65"/>
        <v>0</v>
      </c>
      <c r="CV16" s="724">
        <f t="shared" si="66"/>
        <v>0</v>
      </c>
      <c r="CW16" s="537">
        <f t="shared" si="67"/>
        <v>0</v>
      </c>
      <c r="CX16" s="725">
        <f t="shared" si="68"/>
        <v>0</v>
      </c>
      <c r="CY16" s="724">
        <f t="shared" si="69"/>
        <v>0</v>
      </c>
      <c r="CZ16" s="537">
        <f t="shared" si="70"/>
        <v>0</v>
      </c>
      <c r="DA16" s="725">
        <f t="shared" si="71"/>
        <v>0</v>
      </c>
      <c r="DB16" s="724">
        <f t="shared" si="72"/>
        <v>0</v>
      </c>
      <c r="DC16" s="537">
        <f t="shared" si="73"/>
        <v>0</v>
      </c>
      <c r="DD16" s="725">
        <f t="shared" si="74"/>
        <v>0</v>
      </c>
    </row>
    <row r="17" spans="3:108" ht="25" x14ac:dyDescent="0.5">
      <c r="C17" s="368">
        <v>12</v>
      </c>
      <c r="D17" s="388">
        <f>SUM(E8)</f>
        <v>0</v>
      </c>
      <c r="E17" s="387">
        <f>SUM(D8)</f>
        <v>0</v>
      </c>
      <c r="F17" s="388">
        <f>SUM(G6)</f>
        <v>0</v>
      </c>
      <c r="G17" s="387">
        <f>SUM(F6)</f>
        <v>0</v>
      </c>
      <c r="H17" s="361"/>
      <c r="I17" s="360"/>
      <c r="J17" s="390"/>
      <c r="K17" s="389"/>
      <c r="L17" s="388">
        <f>SUM(M15)</f>
        <v>0</v>
      </c>
      <c r="M17" s="387">
        <f>SUM(L15)</f>
        <v>0</v>
      </c>
      <c r="N17" s="388">
        <f>SUM(O13)</f>
        <v>0</v>
      </c>
      <c r="O17" s="387">
        <f>SUM(N13)</f>
        <v>0</v>
      </c>
      <c r="P17" s="388">
        <f>SUM(Q11)</f>
        <v>0</v>
      </c>
      <c r="Q17" s="387">
        <f>SUM(P11)</f>
        <v>0</v>
      </c>
      <c r="R17" s="388">
        <f>SUM(S9)</f>
        <v>0</v>
      </c>
      <c r="S17" s="387">
        <f>SUM(R9)</f>
        <v>0</v>
      </c>
      <c r="T17" s="388">
        <f>SUM(U7)</f>
        <v>0</v>
      </c>
      <c r="U17" s="387">
        <f>SUM(T7)</f>
        <v>0</v>
      </c>
      <c r="V17" s="361"/>
      <c r="W17" s="360"/>
      <c r="X17" s="388">
        <f>SUM(Y16)</f>
        <v>0</v>
      </c>
      <c r="Y17" s="387">
        <f>SUM(X16)</f>
        <v>0</v>
      </c>
      <c r="Z17" s="388">
        <f>SUM(AA14)</f>
        <v>0</v>
      </c>
      <c r="AA17" s="387">
        <f>SUM(Z14)</f>
        <v>0</v>
      </c>
      <c r="AB17" s="388">
        <f>SUM(AC12)</f>
        <v>0</v>
      </c>
      <c r="AC17" s="387">
        <f>SUM(AB12)</f>
        <v>0</v>
      </c>
      <c r="AD17" s="388">
        <f>SUM(AE10)</f>
        <v>0</v>
      </c>
      <c r="AE17" s="387">
        <f>SUM(AD10)</f>
        <v>0</v>
      </c>
      <c r="AF17" s="363"/>
      <c r="AH17" s="386">
        <f t="shared" si="0"/>
        <v>0</v>
      </c>
      <c r="AI17" s="385">
        <f t="shared" si="1"/>
        <v>0</v>
      </c>
      <c r="AJ17" s="370"/>
      <c r="AK17" s="370">
        <f t="shared" si="2"/>
        <v>0</v>
      </c>
      <c r="AL17" s="370">
        <f t="shared" si="3"/>
        <v>0</v>
      </c>
      <c r="AM17" s="370"/>
      <c r="AN17" s="378">
        <f t="shared" si="18"/>
        <v>0</v>
      </c>
      <c r="AO17" s="370"/>
      <c r="AP17" s="422">
        <v>12</v>
      </c>
      <c r="AQ17" s="422"/>
      <c r="AR17" s="422"/>
      <c r="AS17" s="422"/>
      <c r="AT17" s="422"/>
      <c r="AU17" s="490" t="str">
        <f>CONCATENATE(mannschaften!E17)</f>
        <v/>
      </c>
      <c r="AV17" s="376">
        <f t="shared" si="4"/>
        <v>0</v>
      </c>
      <c r="AW17" s="377">
        <f t="shared" si="5"/>
        <v>0</v>
      </c>
      <c r="AY17" s="717">
        <f t="shared" si="19"/>
        <v>0</v>
      </c>
      <c r="AZ17" s="717">
        <f t="shared" si="20"/>
        <v>0</v>
      </c>
      <c r="BA17" s="717">
        <f>SUM(BE17,BH17,BK17,BN17,BQ17,BT17,BW17,BZ17,CC17,CF17,CI17,CL17,CO17,CR17,CU17,CX17,DA17,DD17)</f>
        <v>0</v>
      </c>
      <c r="BB17" s="119"/>
      <c r="BC17" s="648">
        <f t="shared" si="21"/>
        <v>0</v>
      </c>
      <c r="BD17" s="649">
        <f t="shared" si="22"/>
        <v>0</v>
      </c>
      <c r="BE17" s="650">
        <f t="shared" si="23"/>
        <v>0</v>
      </c>
      <c r="BF17" s="648">
        <f t="shared" si="24"/>
        <v>0</v>
      </c>
      <c r="BG17" s="649">
        <f t="shared" si="25"/>
        <v>0</v>
      </c>
      <c r="BH17" s="650">
        <f t="shared" si="26"/>
        <v>0</v>
      </c>
      <c r="BI17" s="648">
        <f t="shared" si="27"/>
        <v>0</v>
      </c>
      <c r="BJ17" s="649">
        <f t="shared" si="28"/>
        <v>0</v>
      </c>
      <c r="BK17" s="650">
        <f t="shared" si="29"/>
        <v>0</v>
      </c>
      <c r="BL17" s="649">
        <f t="shared" si="30"/>
        <v>0</v>
      </c>
      <c r="BM17" s="649">
        <f t="shared" si="31"/>
        <v>0</v>
      </c>
      <c r="BN17" s="649">
        <f t="shared" si="32"/>
        <v>0</v>
      </c>
      <c r="BO17" s="648">
        <f t="shared" si="33"/>
        <v>0</v>
      </c>
      <c r="BP17" s="649">
        <f t="shared" si="34"/>
        <v>0</v>
      </c>
      <c r="BQ17" s="650">
        <f t="shared" si="35"/>
        <v>0</v>
      </c>
      <c r="BR17" s="649">
        <f t="shared" si="36"/>
        <v>0</v>
      </c>
      <c r="BS17" s="649">
        <f t="shared" si="37"/>
        <v>0</v>
      </c>
      <c r="BT17" s="649">
        <f t="shared" si="38"/>
        <v>0</v>
      </c>
      <c r="BU17" s="648">
        <f t="shared" si="39"/>
        <v>0</v>
      </c>
      <c r="BV17" s="649">
        <f t="shared" si="40"/>
        <v>0</v>
      </c>
      <c r="BW17" s="650">
        <f t="shared" si="41"/>
        <v>0</v>
      </c>
      <c r="BX17" s="648">
        <f t="shared" si="42"/>
        <v>0</v>
      </c>
      <c r="BY17" s="649">
        <f t="shared" si="43"/>
        <v>0</v>
      </c>
      <c r="BZ17" s="650">
        <f t="shared" si="44"/>
        <v>0</v>
      </c>
      <c r="CA17" s="648">
        <f t="shared" si="45"/>
        <v>0</v>
      </c>
      <c r="CB17" s="649">
        <f t="shared" si="46"/>
        <v>0</v>
      </c>
      <c r="CC17" s="650">
        <f t="shared" si="47"/>
        <v>0</v>
      </c>
      <c r="CD17" s="648">
        <f t="shared" si="48"/>
        <v>0</v>
      </c>
      <c r="CE17" s="649">
        <f t="shared" si="49"/>
        <v>0</v>
      </c>
      <c r="CF17" s="650">
        <f t="shared" si="50"/>
        <v>0</v>
      </c>
      <c r="CG17" s="721">
        <f t="shared" si="51"/>
        <v>0</v>
      </c>
      <c r="CH17" s="722">
        <f t="shared" si="52"/>
        <v>0</v>
      </c>
      <c r="CI17" s="723">
        <f t="shared" si="53"/>
        <v>0</v>
      </c>
      <c r="CJ17" s="721">
        <f t="shared" si="54"/>
        <v>0</v>
      </c>
      <c r="CK17" s="722">
        <f t="shared" si="55"/>
        <v>0</v>
      </c>
      <c r="CL17" s="723">
        <f t="shared" si="56"/>
        <v>0</v>
      </c>
      <c r="CM17" s="721">
        <f t="shared" si="57"/>
        <v>0</v>
      </c>
      <c r="CN17" s="722">
        <f t="shared" si="58"/>
        <v>0</v>
      </c>
      <c r="CO17" s="723">
        <f>IF($AC36=3,1,0)</f>
        <v>0</v>
      </c>
      <c r="CP17" s="721">
        <f t="shared" si="60"/>
        <v>0</v>
      </c>
      <c r="CQ17" s="722">
        <f t="shared" si="61"/>
        <v>0</v>
      </c>
      <c r="CR17" s="723">
        <f t="shared" si="62"/>
        <v>0</v>
      </c>
      <c r="CS17" s="724">
        <f t="shared" si="63"/>
        <v>0</v>
      </c>
      <c r="CT17" s="537">
        <f t="shared" si="64"/>
        <v>0</v>
      </c>
      <c r="CU17" s="725">
        <f t="shared" si="65"/>
        <v>0</v>
      </c>
      <c r="CV17" s="724">
        <f t="shared" si="66"/>
        <v>0</v>
      </c>
      <c r="CW17" s="537">
        <f t="shared" si="67"/>
        <v>0</v>
      </c>
      <c r="CX17" s="725">
        <f t="shared" si="68"/>
        <v>0</v>
      </c>
      <c r="CY17" s="724">
        <f t="shared" si="69"/>
        <v>0</v>
      </c>
      <c r="CZ17" s="537">
        <f t="shared" si="70"/>
        <v>0</v>
      </c>
      <c r="DA17" s="725">
        <f t="shared" si="71"/>
        <v>0</v>
      </c>
      <c r="DB17" s="724">
        <f t="shared" si="72"/>
        <v>0</v>
      </c>
      <c r="DC17" s="537">
        <f t="shared" si="73"/>
        <v>0</v>
      </c>
      <c r="DD17" s="725">
        <f t="shared" si="74"/>
        <v>0</v>
      </c>
    </row>
    <row r="18" spans="3:108" ht="25" x14ac:dyDescent="0.5">
      <c r="C18" s="368">
        <v>13</v>
      </c>
      <c r="D18" s="388">
        <f>SUM(E7)</f>
        <v>0</v>
      </c>
      <c r="E18" s="387">
        <f>SUM(D7)</f>
        <v>0</v>
      </c>
      <c r="F18" s="390"/>
      <c r="G18" s="389"/>
      <c r="H18" s="388">
        <f>SUM(I16)</f>
        <v>0</v>
      </c>
      <c r="I18" s="387">
        <f>SUM(H16)</f>
        <v>0</v>
      </c>
      <c r="J18" s="388">
        <f>SUM(K14)</f>
        <v>0</v>
      </c>
      <c r="K18" s="387">
        <f>SUM(J14)</f>
        <v>0</v>
      </c>
      <c r="L18" s="388">
        <f>SUM(M12)</f>
        <v>0</v>
      </c>
      <c r="M18" s="387">
        <f>SUM(L12)</f>
        <v>0</v>
      </c>
      <c r="N18" s="388">
        <f>SUM(O10)</f>
        <v>0</v>
      </c>
      <c r="O18" s="387">
        <f>SUM(N10)</f>
        <v>0</v>
      </c>
      <c r="P18" s="388">
        <f>SUM(Q8)</f>
        <v>0</v>
      </c>
      <c r="Q18" s="387">
        <f>SUM(P8)</f>
        <v>0</v>
      </c>
      <c r="R18" s="388">
        <f>SUM(S6)</f>
        <v>0</v>
      </c>
      <c r="S18" s="387">
        <f>SUM(R6)</f>
        <v>0</v>
      </c>
      <c r="T18" s="361"/>
      <c r="U18" s="360"/>
      <c r="V18" s="388">
        <f>SUM(W17)</f>
        <v>0</v>
      </c>
      <c r="W18" s="387">
        <f>SUM(V17)</f>
        <v>0</v>
      </c>
      <c r="X18" s="388">
        <f>SUM(Y15)</f>
        <v>0</v>
      </c>
      <c r="Y18" s="387">
        <f>SUM(X15)</f>
        <v>0</v>
      </c>
      <c r="Z18" s="388">
        <f>SUM(AA13)</f>
        <v>0</v>
      </c>
      <c r="AA18" s="387">
        <f>SUM(Z13)</f>
        <v>0</v>
      </c>
      <c r="AB18" s="388">
        <f>SUM(AC11)</f>
        <v>0</v>
      </c>
      <c r="AC18" s="387">
        <f>SUM(AB11)</f>
        <v>0</v>
      </c>
      <c r="AD18" s="388">
        <f>SUM(AE9)</f>
        <v>0</v>
      </c>
      <c r="AE18" s="387">
        <f>SUM(AD9)</f>
        <v>0</v>
      </c>
      <c r="AF18" s="363"/>
      <c r="AH18" s="386">
        <f t="shared" si="0"/>
        <v>0</v>
      </c>
      <c r="AI18" s="385">
        <f t="shared" si="1"/>
        <v>0</v>
      </c>
      <c r="AJ18" s="370"/>
      <c r="AK18" s="370">
        <f t="shared" si="2"/>
        <v>0</v>
      </c>
      <c r="AL18" s="370">
        <f t="shared" si="3"/>
        <v>0</v>
      </c>
      <c r="AM18" s="370"/>
      <c r="AN18" s="378">
        <f t="shared" si="18"/>
        <v>0</v>
      </c>
      <c r="AO18" s="370"/>
      <c r="AP18" s="422">
        <v>13</v>
      </c>
      <c r="AQ18" s="422"/>
      <c r="AR18" s="422"/>
      <c r="AS18" s="422"/>
      <c r="AT18" s="422"/>
      <c r="AU18" s="490" t="str">
        <f>CONCATENATE(mannschaften!E18)</f>
        <v/>
      </c>
      <c r="AV18" s="376">
        <f t="shared" si="4"/>
        <v>0</v>
      </c>
      <c r="AW18" s="377">
        <f t="shared" si="5"/>
        <v>0</v>
      </c>
      <c r="AY18" s="717">
        <f t="shared" si="19"/>
        <v>0</v>
      </c>
      <c r="AZ18" s="717">
        <f t="shared" si="20"/>
        <v>0</v>
      </c>
      <c r="BA18" s="717">
        <f>SUM(BE18,BH18,BK18,BN18,BQ18,BT18,BW18,BZ18,CC18,CF18,CI18,CL18,CO18,CR18,CU18,CX18,DA18,DD18)</f>
        <v>0</v>
      </c>
      <c r="BB18" s="119"/>
      <c r="BC18" s="648">
        <f>IF($D37=3,1,0)</f>
        <v>0</v>
      </c>
      <c r="BD18" s="649">
        <f t="shared" si="22"/>
        <v>0</v>
      </c>
      <c r="BE18" s="650">
        <f t="shared" si="23"/>
        <v>0</v>
      </c>
      <c r="BF18" s="648">
        <f t="shared" si="24"/>
        <v>0</v>
      </c>
      <c r="BG18" s="649">
        <f>IF($F37=1,1,0)</f>
        <v>0</v>
      </c>
      <c r="BH18" s="650">
        <f>IF($G37=3,1,0)</f>
        <v>0</v>
      </c>
      <c r="BI18" s="648">
        <f>IF($H37=3,1,0)</f>
        <v>0</v>
      </c>
      <c r="BJ18" s="649">
        <f t="shared" si="28"/>
        <v>0</v>
      </c>
      <c r="BK18" s="650">
        <f t="shared" si="29"/>
        <v>0</v>
      </c>
      <c r="BL18" s="649">
        <f t="shared" si="30"/>
        <v>0</v>
      </c>
      <c r="BM18" s="649">
        <f t="shared" si="31"/>
        <v>0</v>
      </c>
      <c r="BN18" s="649">
        <f t="shared" si="32"/>
        <v>0</v>
      </c>
      <c r="BO18" s="648">
        <f t="shared" si="33"/>
        <v>0</v>
      </c>
      <c r="BP18" s="649">
        <f t="shared" si="34"/>
        <v>0</v>
      </c>
      <c r="BQ18" s="650">
        <f t="shared" si="35"/>
        <v>0</v>
      </c>
      <c r="BR18" s="649">
        <f>IF($N37=3,1,0)</f>
        <v>0</v>
      </c>
      <c r="BS18" s="649">
        <f t="shared" si="37"/>
        <v>0</v>
      </c>
      <c r="BT18" s="649">
        <f t="shared" si="38"/>
        <v>0</v>
      </c>
      <c r="BU18" s="648">
        <f t="shared" si="39"/>
        <v>0</v>
      </c>
      <c r="BV18" s="649">
        <f t="shared" si="40"/>
        <v>0</v>
      </c>
      <c r="BW18" s="650">
        <f t="shared" si="41"/>
        <v>0</v>
      </c>
      <c r="BX18" s="648">
        <f t="shared" si="42"/>
        <v>0</v>
      </c>
      <c r="BY18" s="649">
        <f t="shared" si="43"/>
        <v>0</v>
      </c>
      <c r="BZ18" s="650">
        <f t="shared" si="44"/>
        <v>0</v>
      </c>
      <c r="CA18" s="648">
        <f t="shared" si="45"/>
        <v>0</v>
      </c>
      <c r="CB18" s="649">
        <f t="shared" si="46"/>
        <v>0</v>
      </c>
      <c r="CC18" s="650">
        <f t="shared" si="47"/>
        <v>0</v>
      </c>
      <c r="CD18" s="648">
        <f t="shared" si="48"/>
        <v>0</v>
      </c>
      <c r="CE18" s="649">
        <f t="shared" si="49"/>
        <v>0</v>
      </c>
      <c r="CF18" s="650">
        <f t="shared" si="50"/>
        <v>0</v>
      </c>
      <c r="CG18" s="721">
        <f t="shared" si="51"/>
        <v>0</v>
      </c>
      <c r="CH18" s="722">
        <f t="shared" si="52"/>
        <v>0</v>
      </c>
      <c r="CI18" s="723">
        <f t="shared" si="53"/>
        <v>0</v>
      </c>
      <c r="CJ18" s="721">
        <f t="shared" si="54"/>
        <v>0</v>
      </c>
      <c r="CK18" s="722">
        <f t="shared" si="55"/>
        <v>0</v>
      </c>
      <c r="CL18" s="723">
        <f t="shared" si="56"/>
        <v>0</v>
      </c>
      <c r="CM18" s="721">
        <f t="shared" si="57"/>
        <v>0</v>
      </c>
      <c r="CN18" s="722">
        <f t="shared" si="58"/>
        <v>0</v>
      </c>
      <c r="CO18" s="723">
        <f>IF($AC37=3,1,0)</f>
        <v>0</v>
      </c>
      <c r="CP18" s="721">
        <f t="shared" si="60"/>
        <v>0</v>
      </c>
      <c r="CQ18" s="722">
        <f t="shared" si="61"/>
        <v>0</v>
      </c>
      <c r="CR18" s="723">
        <f t="shared" si="62"/>
        <v>0</v>
      </c>
      <c r="CS18" s="724">
        <f t="shared" si="63"/>
        <v>0</v>
      </c>
      <c r="CT18" s="537">
        <f t="shared" si="64"/>
        <v>0</v>
      </c>
      <c r="CU18" s="725">
        <f t="shared" si="65"/>
        <v>0</v>
      </c>
      <c r="CV18" s="724">
        <f t="shared" si="66"/>
        <v>0</v>
      </c>
      <c r="CW18" s="537">
        <f t="shared" si="67"/>
        <v>0</v>
      </c>
      <c r="CX18" s="725">
        <f t="shared" si="68"/>
        <v>0</v>
      </c>
      <c r="CY18" s="724">
        <f t="shared" si="69"/>
        <v>0</v>
      </c>
      <c r="CZ18" s="537">
        <f t="shared" si="70"/>
        <v>0</v>
      </c>
      <c r="DA18" s="725">
        <f t="shared" si="71"/>
        <v>0</v>
      </c>
      <c r="DB18" s="724">
        <f t="shared" si="72"/>
        <v>0</v>
      </c>
      <c r="DC18" s="537">
        <f t="shared" si="73"/>
        <v>0</v>
      </c>
      <c r="DD18" s="725">
        <f t="shared" si="74"/>
        <v>0</v>
      </c>
    </row>
    <row r="19" spans="3:108" ht="25" x14ac:dyDescent="0.5">
      <c r="C19" s="368">
        <v>14</v>
      </c>
      <c r="D19" s="382">
        <f>SUM(E6)</f>
        <v>0</v>
      </c>
      <c r="E19" s="381">
        <f>SUM(D6)</f>
        <v>0</v>
      </c>
      <c r="F19" s="384"/>
      <c r="G19" s="383"/>
      <c r="H19" s="382">
        <f>SUM(I17)</f>
        <v>0</v>
      </c>
      <c r="I19" s="381">
        <f>SUM(H17)</f>
        <v>0</v>
      </c>
      <c r="J19" s="382">
        <f>SUM(K15)</f>
        <v>0</v>
      </c>
      <c r="K19" s="381">
        <f>SUM(J15)</f>
        <v>0</v>
      </c>
      <c r="L19" s="382">
        <f>SUM(M13)</f>
        <v>0</v>
      </c>
      <c r="M19" s="381">
        <f>SUM(L13)</f>
        <v>0</v>
      </c>
      <c r="N19" s="382">
        <f>SUM(O11)</f>
        <v>0</v>
      </c>
      <c r="O19" s="381">
        <f>SUM(N11)</f>
        <v>0</v>
      </c>
      <c r="P19" s="382">
        <f>SUM(Q9)</f>
        <v>0</v>
      </c>
      <c r="Q19" s="381">
        <f>SUM(P9)</f>
        <v>0</v>
      </c>
      <c r="R19" s="382">
        <f>SUM(S7)</f>
        <v>0</v>
      </c>
      <c r="S19" s="381">
        <f>SUM(R7)</f>
        <v>0</v>
      </c>
      <c r="T19" s="382">
        <f>SUM(U18)</f>
        <v>0</v>
      </c>
      <c r="U19" s="381">
        <f>SUM(T18)</f>
        <v>0</v>
      </c>
      <c r="V19" s="382">
        <f>SUM(W16)</f>
        <v>0</v>
      </c>
      <c r="W19" s="381">
        <f>SUM(V16)</f>
        <v>0</v>
      </c>
      <c r="X19" s="382">
        <f>SUM(Y14)</f>
        <v>0</v>
      </c>
      <c r="Y19" s="381">
        <f>SUM(X14)</f>
        <v>0</v>
      </c>
      <c r="Z19" s="382">
        <f>SUM(AA12)</f>
        <v>0</v>
      </c>
      <c r="AA19" s="381">
        <f>SUM(Z12)</f>
        <v>0</v>
      </c>
      <c r="AB19" s="382">
        <f>SUM(AC10)</f>
        <v>0</v>
      </c>
      <c r="AC19" s="381">
        <f>SUM(AB10)</f>
        <v>0</v>
      </c>
      <c r="AD19" s="382">
        <f>SUM(AE8)</f>
        <v>0</v>
      </c>
      <c r="AE19" s="381">
        <f>SUM(AD8)</f>
        <v>0</v>
      </c>
      <c r="AF19" s="363"/>
      <c r="AH19" s="380">
        <f t="shared" si="0"/>
        <v>0</v>
      </c>
      <c r="AI19" s="379">
        <f t="shared" si="1"/>
        <v>0</v>
      </c>
      <c r="AJ19" s="370"/>
      <c r="AK19" s="370">
        <f t="shared" si="2"/>
        <v>0</v>
      </c>
      <c r="AL19" s="370">
        <f t="shared" si="3"/>
        <v>0</v>
      </c>
      <c r="AM19" s="370"/>
      <c r="AN19" s="378">
        <f t="shared" si="18"/>
        <v>0</v>
      </c>
      <c r="AO19" s="370"/>
      <c r="AP19" s="422">
        <v>14</v>
      </c>
      <c r="AQ19" s="422"/>
      <c r="AR19" s="422"/>
      <c r="AS19" s="422"/>
      <c r="AT19" s="422"/>
      <c r="AU19" s="490" t="str">
        <f>CONCATENATE(mannschaften!E19)</f>
        <v/>
      </c>
      <c r="AV19" s="376">
        <f t="shared" si="4"/>
        <v>0</v>
      </c>
      <c r="AW19" s="377">
        <f t="shared" si="5"/>
        <v>0</v>
      </c>
      <c r="AY19" s="717">
        <f t="shared" si="19"/>
        <v>0</v>
      </c>
      <c r="AZ19" s="717">
        <f t="shared" ref="AZ19" si="75">SUM(BD19,BG19,BJ19,BM19,BP19,BS19,BV19,BY19,CB19,CE19,CH19,CK19,CN19,CQ19,CT19,CW19,CZ19,DC19)</f>
        <v>0</v>
      </c>
      <c r="BA19" s="717">
        <f>SUM(BE19,BH19,BK19,BN19,BQ19,BT19,BW19,BZ19,CC19,CF19,CI19,CL19,CO19,CR19,CU19,CX19,DA19,DD19)</f>
        <v>0</v>
      </c>
      <c r="BB19" s="119"/>
      <c r="BC19" s="648">
        <f>IF($D38=3,1,0)</f>
        <v>0</v>
      </c>
      <c r="BD19" s="649">
        <f t="shared" si="22"/>
        <v>0</v>
      </c>
      <c r="BE19" s="650">
        <f t="shared" si="23"/>
        <v>0</v>
      </c>
      <c r="BF19" s="648">
        <f t="shared" si="24"/>
        <v>0</v>
      </c>
      <c r="BG19" s="649">
        <f>IF($F38=1,1,0)</f>
        <v>0</v>
      </c>
      <c r="BH19" s="650">
        <f>IF($G38=3,1,0)</f>
        <v>0</v>
      </c>
      <c r="BI19" s="648">
        <f>IF($H38=3,1,0)</f>
        <v>0</v>
      </c>
      <c r="BJ19" s="649">
        <f t="shared" si="28"/>
        <v>0</v>
      </c>
      <c r="BK19" s="650">
        <f t="shared" si="29"/>
        <v>0</v>
      </c>
      <c r="BL19" s="649">
        <f t="shared" si="30"/>
        <v>0</v>
      </c>
      <c r="BM19" s="649">
        <f t="shared" si="31"/>
        <v>0</v>
      </c>
      <c r="BN19" s="649">
        <f t="shared" si="32"/>
        <v>0</v>
      </c>
      <c r="BO19" s="648">
        <f t="shared" si="33"/>
        <v>0</v>
      </c>
      <c r="BP19" s="649">
        <f t="shared" si="34"/>
        <v>0</v>
      </c>
      <c r="BQ19" s="650">
        <f t="shared" si="35"/>
        <v>0</v>
      </c>
      <c r="BR19" s="649">
        <f>IF($N38=3,1,0)</f>
        <v>0</v>
      </c>
      <c r="BS19" s="649">
        <f t="shared" si="37"/>
        <v>0</v>
      </c>
      <c r="BT19" s="649">
        <f t="shared" si="38"/>
        <v>0</v>
      </c>
      <c r="BU19" s="648">
        <f t="shared" si="39"/>
        <v>0</v>
      </c>
      <c r="BV19" s="649">
        <f t="shared" si="40"/>
        <v>0</v>
      </c>
      <c r="BW19" s="650">
        <f t="shared" si="41"/>
        <v>0</v>
      </c>
      <c r="BX19" s="648">
        <f t="shared" si="42"/>
        <v>0</v>
      </c>
      <c r="BY19" s="649">
        <f t="shared" si="43"/>
        <v>0</v>
      </c>
      <c r="BZ19" s="650">
        <f t="shared" si="44"/>
        <v>0</v>
      </c>
      <c r="CA19" s="648">
        <f t="shared" si="45"/>
        <v>0</v>
      </c>
      <c r="CB19" s="649">
        <f t="shared" si="46"/>
        <v>0</v>
      </c>
      <c r="CC19" s="650">
        <f t="shared" si="47"/>
        <v>0</v>
      </c>
      <c r="CD19" s="648">
        <f t="shared" si="48"/>
        <v>0</v>
      </c>
      <c r="CE19" s="649">
        <f t="shared" si="49"/>
        <v>0</v>
      </c>
      <c r="CF19" s="650">
        <f t="shared" si="50"/>
        <v>0</v>
      </c>
      <c r="CG19" s="721">
        <f t="shared" si="51"/>
        <v>0</v>
      </c>
      <c r="CH19" s="722">
        <f t="shared" si="52"/>
        <v>0</v>
      </c>
      <c r="CI19" s="723">
        <f t="shared" si="53"/>
        <v>0</v>
      </c>
      <c r="CJ19" s="721">
        <f t="shared" si="54"/>
        <v>0</v>
      </c>
      <c r="CK19" s="722">
        <f t="shared" si="55"/>
        <v>0</v>
      </c>
      <c r="CL19" s="723">
        <f t="shared" si="56"/>
        <v>0</v>
      </c>
      <c r="CM19" s="721">
        <f t="shared" si="57"/>
        <v>0</v>
      </c>
      <c r="CN19" s="722">
        <f t="shared" si="58"/>
        <v>0</v>
      </c>
      <c r="CO19" s="723">
        <f>IF($AC38=3,1,0)</f>
        <v>0</v>
      </c>
      <c r="CP19" s="721">
        <f>IF($AD38=3,1,0)</f>
        <v>0</v>
      </c>
      <c r="CQ19" s="722">
        <f t="shared" si="61"/>
        <v>0</v>
      </c>
      <c r="CR19" s="723">
        <f>IF($AE38=3,1,0)</f>
        <v>0</v>
      </c>
    </row>
    <row r="20" spans="3:108" ht="13" thickBot="1" x14ac:dyDescent="0.3"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/>
      <c r="AE20" s="370"/>
      <c r="AH20" s="370"/>
      <c r="AI20" s="370"/>
      <c r="AJ20" s="370"/>
      <c r="AK20" s="370"/>
      <c r="AL20" s="370"/>
      <c r="AM20" s="370"/>
      <c r="AN20" s="370"/>
      <c r="AO20" s="370"/>
    </row>
    <row r="21" spans="3:108" ht="20.5" thickBot="1" x14ac:dyDescent="0.45">
      <c r="C21" s="376"/>
      <c r="D21" s="375">
        <f t="shared" ref="D21:AE21" si="76">SUM(D6:D19)</f>
        <v>0</v>
      </c>
      <c r="E21" s="374">
        <f t="shared" si="76"/>
        <v>0</v>
      </c>
      <c r="F21" s="375">
        <f t="shared" si="76"/>
        <v>0</v>
      </c>
      <c r="G21" s="374">
        <f t="shared" si="76"/>
        <v>0</v>
      </c>
      <c r="H21" s="375">
        <f t="shared" si="76"/>
        <v>0</v>
      </c>
      <c r="I21" s="374">
        <f t="shared" si="76"/>
        <v>0</v>
      </c>
      <c r="J21" s="375">
        <f t="shared" si="76"/>
        <v>0</v>
      </c>
      <c r="K21" s="374">
        <f t="shared" si="76"/>
        <v>0</v>
      </c>
      <c r="L21" s="375">
        <f t="shared" si="76"/>
        <v>0</v>
      </c>
      <c r="M21" s="374">
        <f t="shared" si="76"/>
        <v>0</v>
      </c>
      <c r="N21" s="375">
        <f t="shared" si="76"/>
        <v>0</v>
      </c>
      <c r="O21" s="374">
        <f t="shared" si="76"/>
        <v>0</v>
      </c>
      <c r="P21" s="375">
        <f t="shared" si="76"/>
        <v>0</v>
      </c>
      <c r="Q21" s="374">
        <f t="shared" si="76"/>
        <v>0</v>
      </c>
      <c r="R21" s="375">
        <f t="shared" si="76"/>
        <v>0</v>
      </c>
      <c r="S21" s="374">
        <f t="shared" si="76"/>
        <v>0</v>
      </c>
      <c r="T21" s="375">
        <f t="shared" si="76"/>
        <v>0</v>
      </c>
      <c r="U21" s="374">
        <f t="shared" si="76"/>
        <v>0</v>
      </c>
      <c r="V21" s="375">
        <f t="shared" si="76"/>
        <v>0</v>
      </c>
      <c r="W21" s="374">
        <f t="shared" si="76"/>
        <v>0</v>
      </c>
      <c r="X21" s="375">
        <f t="shared" si="76"/>
        <v>0</v>
      </c>
      <c r="Y21" s="374">
        <f t="shared" si="76"/>
        <v>0</v>
      </c>
      <c r="Z21" s="375">
        <f t="shared" si="76"/>
        <v>0</v>
      </c>
      <c r="AA21" s="374">
        <f t="shared" si="76"/>
        <v>0</v>
      </c>
      <c r="AB21" s="375">
        <f t="shared" si="76"/>
        <v>0</v>
      </c>
      <c r="AC21" s="374">
        <f t="shared" si="76"/>
        <v>0</v>
      </c>
      <c r="AD21" s="375">
        <f t="shared" si="76"/>
        <v>0</v>
      </c>
      <c r="AE21" s="374">
        <f t="shared" si="76"/>
        <v>0</v>
      </c>
      <c r="AH21" s="373">
        <f>SUM(AH6:AH19)</f>
        <v>0</v>
      </c>
      <c r="AI21" s="373">
        <f>SUM(AI6:AI19)</f>
        <v>0</v>
      </c>
      <c r="AJ21" s="370"/>
      <c r="AK21" s="370">
        <f>SUM(AK6:AK19)</f>
        <v>0</v>
      </c>
      <c r="AL21" s="370">
        <f>SUM(AL6:AL19)</f>
        <v>0</v>
      </c>
      <c r="AM21" s="370"/>
      <c r="AN21" s="370"/>
      <c r="AO21" s="370"/>
    </row>
    <row r="22" spans="3:108" ht="15.5" x14ac:dyDescent="0.35"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0"/>
      <c r="Z22" s="370"/>
      <c r="AA22" s="370"/>
      <c r="AB22" s="370"/>
      <c r="AC22" s="370"/>
      <c r="AD22" s="370"/>
      <c r="AE22" s="370"/>
      <c r="AH22" s="372">
        <f>SUM(D21,F21,H21,J21,L21,N21,P21,R21,T21,V21,X21,Z21,AB21,AD21)</f>
        <v>0</v>
      </c>
      <c r="AI22" s="371">
        <f>SUM(E21,G21,I21,K21,M21,O21,Q21,S21,U21,W21,Y21,AA21,AC21,AE21)</f>
        <v>0</v>
      </c>
      <c r="AJ22" s="370"/>
      <c r="AK22" s="370"/>
      <c r="AL22" s="370"/>
      <c r="AM22" s="370"/>
      <c r="AN22" s="370"/>
      <c r="AO22" s="370"/>
    </row>
    <row r="23" spans="3:108" x14ac:dyDescent="0.25"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370"/>
      <c r="AD23" s="370"/>
      <c r="AE23" s="370"/>
      <c r="AH23" s="370"/>
      <c r="AI23" s="370"/>
      <c r="AJ23" s="370"/>
      <c r="AK23" s="370"/>
      <c r="AL23" s="370"/>
      <c r="AM23" s="370"/>
      <c r="AN23" s="370"/>
      <c r="AO23" s="370"/>
    </row>
    <row r="24" spans="3:108" x14ac:dyDescent="0.25"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70"/>
      <c r="Y24" s="370"/>
      <c r="Z24" s="370"/>
      <c r="AA24" s="370"/>
      <c r="AB24" s="370"/>
      <c r="AC24" s="370"/>
      <c r="AD24" s="370"/>
      <c r="AE24" s="370"/>
      <c r="AH24" s="370"/>
      <c r="AI24" s="370"/>
      <c r="AJ24" s="370"/>
      <c r="AK24" s="370"/>
      <c r="AL24" s="370"/>
      <c r="AM24" s="370"/>
      <c r="AN24" s="370"/>
      <c r="AO24" s="370"/>
    </row>
    <row r="25" spans="3:108" ht="17.5" hidden="1" x14ac:dyDescent="0.35">
      <c r="C25" s="358">
        <v>1</v>
      </c>
      <c r="D25" s="414">
        <f t="shared" ref="D25:D38" si="77">IF(D6&gt;E6,3,IF(D6+E6&lt;1,0,IF(D6=E6,1,0)))</f>
        <v>0</v>
      </c>
      <c r="E25" s="412">
        <f t="shared" ref="E25:E38" si="78">IF(E6&gt;D6,3,IF(D6+E6&lt;1,0,IF(E6=D6,1,0)))</f>
        <v>0</v>
      </c>
      <c r="F25" s="414">
        <f t="shared" ref="F25" si="79">IF(F6&gt;G6,3,IF(F6+G6&lt;1,0,IF(F6=G6,1,0)))</f>
        <v>0</v>
      </c>
      <c r="G25" s="412">
        <f t="shared" ref="G25" si="80">IF(G6&gt;F6,3,IF(F6+G6&lt;1,0,IF(G6=F6,1,0)))</f>
        <v>0</v>
      </c>
      <c r="H25" s="414">
        <f t="shared" ref="H25" si="81">IF(H6&gt;I6,3,IF(H6+I6&lt;1,0,IF(H6=I6,1,0)))</f>
        <v>0</v>
      </c>
      <c r="I25" s="412">
        <f t="shared" ref="I25" si="82">IF(I6&gt;H6,3,IF(H6+I6&lt;1,0,IF(I6=H6,1,0)))</f>
        <v>0</v>
      </c>
      <c r="J25" s="414">
        <f t="shared" ref="J25" si="83">IF(J6&gt;K6,3,IF(J6+K6&lt;1,0,IF(J6=K6,1,0)))</f>
        <v>0</v>
      </c>
      <c r="K25" s="412">
        <f t="shared" ref="K25" si="84">IF(K6&gt;J6,3,IF(J6+K6&lt;1,0,IF(K6=J6,1,0)))</f>
        <v>0</v>
      </c>
      <c r="L25" s="414">
        <f t="shared" ref="L25" si="85">IF(L6&gt;M6,3,IF(L6+M6&lt;1,0,IF(L6=M6,1,0)))</f>
        <v>0</v>
      </c>
      <c r="M25" s="412">
        <f t="shared" ref="M25" si="86">IF(M6&gt;L6,3,IF(L6+M6&lt;1,0,IF(M6=L6,1,0)))</f>
        <v>0</v>
      </c>
      <c r="N25" s="414">
        <f t="shared" ref="N25" si="87">IF(N6&gt;O6,3,IF(N6+O6&lt;1,0,IF(N6=O6,1,0)))</f>
        <v>0</v>
      </c>
      <c r="O25" s="412">
        <f t="shared" ref="O25" si="88">IF(O6&gt;N6,3,IF(N6+O6&lt;1,0,IF(O6=N6,1,0)))</f>
        <v>0</v>
      </c>
      <c r="P25" s="414">
        <f t="shared" ref="P25" si="89">IF(P6&gt;Q6,3,IF(P6+Q6&lt;1,0,IF(P6=Q6,1,0)))</f>
        <v>0</v>
      </c>
      <c r="Q25" s="412">
        <f t="shared" ref="Q25" si="90">IF(Q6&gt;P6,3,IF(P6+Q6&lt;1,0,IF(Q6=P6,1,0)))</f>
        <v>0</v>
      </c>
      <c r="R25" s="414">
        <f t="shared" ref="R25" si="91">IF(R6&gt;S6,3,IF(R6+S6&lt;1,0,IF(R6=S6,1,0)))</f>
        <v>0</v>
      </c>
      <c r="S25" s="412">
        <f t="shared" ref="S25" si="92">IF(S6&gt;R6,3,IF(R6+S6&lt;1,0,IF(S6=R6,1,0)))</f>
        <v>0</v>
      </c>
      <c r="T25" s="414">
        <f t="shared" ref="T25:T38" si="93">IF(T6&gt;U6,3,IF(T6+U6&lt;1,0,IF(T6=U6,1,0)))</f>
        <v>0</v>
      </c>
      <c r="U25" s="412">
        <f t="shared" ref="U25:U38" si="94">IF(U6&gt;T6,3,IF(T6+U6&lt;1,0,IF(U6=T6,1,0)))</f>
        <v>0</v>
      </c>
      <c r="V25" s="414">
        <f t="shared" ref="V25" si="95">IF(V6&gt;W6,3,IF(V6+W6&lt;1,0,IF(V6=W6,1,0)))</f>
        <v>0</v>
      </c>
      <c r="W25" s="412">
        <f t="shared" ref="W25" si="96">IF(W6&gt;V6,3,IF(V6+W6&lt;1,0,IF(W6=V6,1,0)))</f>
        <v>0</v>
      </c>
      <c r="X25" s="414">
        <f t="shared" ref="X25" si="97">IF(X6&gt;Y6,3,IF(X6+Y6&lt;1,0,IF(X6=Y6,1,0)))</f>
        <v>0</v>
      </c>
      <c r="Y25" s="412">
        <f t="shared" ref="Y25" si="98">IF(Y6&gt;X6,3,IF(X6+Y6&lt;1,0,IF(Y6=X6,1,0)))</f>
        <v>0</v>
      </c>
      <c r="Z25" s="414">
        <f t="shared" ref="Z25" si="99">IF(Z6&gt;AA6,3,IF(Z6+AA6&lt;1,0,IF(Z6=AA6,1,0)))</f>
        <v>0</v>
      </c>
      <c r="AA25" s="412">
        <f t="shared" ref="AA25" si="100">IF(AA6&gt;Z6,3,IF(Z6+AA6&lt;1,0,IF(AA6=Z6,1,0)))</f>
        <v>0</v>
      </c>
      <c r="AB25" s="414">
        <f t="shared" ref="AB25" si="101">IF(AB6&gt;AC6,3,IF(AB6+AC6&lt;1,0,IF(AB6=AC6,1,0)))</f>
        <v>0</v>
      </c>
      <c r="AC25" s="412">
        <f t="shared" ref="AC25" si="102">IF(AC6&gt;AB6,3,IF(AB6+AC6&lt;1,0,IF(AC6=AB6,1,0)))</f>
        <v>0</v>
      </c>
      <c r="AD25" s="414">
        <f t="shared" ref="AD25" si="103">IF(AD6&gt;AE6,3,IF(AD6+AE6&lt;1,0,IF(AD6=AE6,1,0)))</f>
        <v>0</v>
      </c>
      <c r="AE25" s="412">
        <f t="shared" ref="AE25" si="104">IF(AE6&gt;AD6,3,IF(AD6+AE6&lt;1,0,IF(AE6=AD6,1,0)))</f>
        <v>0</v>
      </c>
      <c r="AF25" s="413"/>
      <c r="AH25" s="370"/>
      <c r="AI25" s="370"/>
      <c r="AJ25" s="370"/>
      <c r="AK25" s="370"/>
      <c r="AL25" s="370"/>
      <c r="AM25" s="370"/>
      <c r="AN25" s="370"/>
      <c r="AO25" s="370"/>
    </row>
    <row r="26" spans="3:108" ht="17.5" hidden="1" x14ac:dyDescent="0.35">
      <c r="C26" s="358">
        <v>2</v>
      </c>
      <c r="D26" s="414">
        <f t="shared" si="77"/>
        <v>0</v>
      </c>
      <c r="E26" s="412">
        <f t="shared" si="78"/>
        <v>0</v>
      </c>
      <c r="F26" s="414">
        <f t="shared" ref="F26:F38" si="105">IF(F7&gt;G7,3,IF(F7+G7&lt;1,0,IF(F7=G7,1,0)))</f>
        <v>0</v>
      </c>
      <c r="G26" s="412">
        <f t="shared" ref="G26:G38" si="106">IF(G7&gt;F7,3,IF(F7+G7&lt;1,0,IF(G7=F7,1,0)))</f>
        <v>0</v>
      </c>
      <c r="H26" s="414">
        <f t="shared" ref="H26:H38" si="107">IF(H7&gt;I7,3,IF(H7+I7&lt;1,0,IF(H7=I7,1,0)))</f>
        <v>0</v>
      </c>
      <c r="I26" s="412">
        <f t="shared" ref="I26:I38" si="108">IF(I7&gt;H7,3,IF(H7+I7&lt;1,0,IF(I7=H7,1,0)))</f>
        <v>0</v>
      </c>
      <c r="J26" s="414">
        <f t="shared" ref="J26:J38" si="109">IF(J7&gt;K7,3,IF(J7+K7&lt;1,0,IF(J7=K7,1,0)))</f>
        <v>0</v>
      </c>
      <c r="K26" s="412">
        <f t="shared" ref="K26:K38" si="110">IF(K7&gt;J7,3,IF(J7+K7&lt;1,0,IF(K7=J7,1,0)))</f>
        <v>0</v>
      </c>
      <c r="L26" s="414">
        <f t="shared" ref="L26:L38" si="111">IF(L7&gt;M7,3,IF(L7+M7&lt;1,0,IF(L7=M7,1,0)))</f>
        <v>0</v>
      </c>
      <c r="M26" s="412">
        <f t="shared" ref="M26:M38" si="112">IF(M7&gt;L7,3,IF(L7+M7&lt;1,0,IF(M7=L7,1,0)))</f>
        <v>0</v>
      </c>
      <c r="N26" s="414">
        <f t="shared" ref="N26:N38" si="113">IF(N7&gt;O7,3,IF(N7+O7&lt;1,0,IF(N7=O7,1,0)))</f>
        <v>0</v>
      </c>
      <c r="O26" s="412">
        <f t="shared" ref="O26:O38" si="114">IF(O7&gt;N7,3,IF(N7+O7&lt;1,0,IF(O7=N7,1,0)))</f>
        <v>0</v>
      </c>
      <c r="P26" s="414">
        <f t="shared" ref="P26:P38" si="115">IF(P7&gt;Q7,3,IF(P7+Q7&lt;1,0,IF(P7=Q7,1,0)))</f>
        <v>0</v>
      </c>
      <c r="Q26" s="412">
        <f t="shared" ref="Q26:Q38" si="116">IF(Q7&gt;P7,3,IF(P7+Q7&lt;1,0,IF(Q7=P7,1,0)))</f>
        <v>0</v>
      </c>
      <c r="R26" s="414">
        <f t="shared" ref="R26:R38" si="117">IF(R7&gt;S7,3,IF(R7+S7&lt;1,0,IF(R7=S7,1,0)))</f>
        <v>0</v>
      </c>
      <c r="S26" s="412">
        <f t="shared" ref="S26:S38" si="118">IF(S7&gt;R7,3,IF(R7+S7&lt;1,0,IF(S7=R7,1,0)))</f>
        <v>0</v>
      </c>
      <c r="T26" s="414">
        <f t="shared" si="93"/>
        <v>0</v>
      </c>
      <c r="U26" s="412">
        <f t="shared" si="94"/>
        <v>0</v>
      </c>
      <c r="V26" s="414">
        <f t="shared" ref="V26:V38" si="119">IF(V7&gt;W7,3,IF(V7+W7&lt;1,0,IF(V7=W7,1,0)))</f>
        <v>0</v>
      </c>
      <c r="W26" s="412">
        <f t="shared" ref="W26:W38" si="120">IF(W7&gt;V7,3,IF(V7+W7&lt;1,0,IF(W7=V7,1,0)))</f>
        <v>0</v>
      </c>
      <c r="X26" s="414">
        <f t="shared" ref="X26:X38" si="121">IF(X7&gt;Y7,3,IF(X7+Y7&lt;1,0,IF(X7=Y7,1,0)))</f>
        <v>0</v>
      </c>
      <c r="Y26" s="412">
        <f t="shared" ref="Y26:Y38" si="122">IF(Y7&gt;X7,3,IF(X7+Y7&lt;1,0,IF(Y7=X7,1,0)))</f>
        <v>0</v>
      </c>
      <c r="Z26" s="414">
        <f t="shared" ref="Z26:Z38" si="123">IF(Z7&gt;AA7,3,IF(Z7+AA7&lt;1,0,IF(Z7=AA7,1,0)))</f>
        <v>0</v>
      </c>
      <c r="AA26" s="412">
        <f t="shared" ref="AA26:AA38" si="124">IF(AA7&gt;Z7,3,IF(Z7+AA7&lt;1,0,IF(AA7=Z7,1,0)))</f>
        <v>0</v>
      </c>
      <c r="AB26" s="414">
        <f t="shared" ref="AB26:AB38" si="125">IF(AB7&gt;AC7,3,IF(AB7+AC7&lt;1,0,IF(AB7=AC7,1,0)))</f>
        <v>0</v>
      </c>
      <c r="AC26" s="412">
        <f t="shared" ref="AC26:AC38" si="126">IF(AC7&gt;AB7,3,IF(AB7+AC7&lt;1,0,IF(AC7=AB7,1,0)))</f>
        <v>0</v>
      </c>
      <c r="AD26" s="414">
        <f t="shared" ref="AD26:AD38" si="127">IF(AD7&gt;AE7,3,IF(AD7+AE7&lt;1,0,IF(AD7=AE7,1,0)))</f>
        <v>0</v>
      </c>
      <c r="AE26" s="412">
        <f t="shared" ref="AE26:AE38" si="128">IF(AE7&gt;AD7,3,IF(AD7+AE7&lt;1,0,IF(AE7=AD7,1,0)))</f>
        <v>0</v>
      </c>
      <c r="AF26" s="413"/>
    </row>
    <row r="27" spans="3:108" ht="17.5" hidden="1" x14ac:dyDescent="0.35">
      <c r="C27" s="358">
        <v>3</v>
      </c>
      <c r="D27" s="414">
        <f t="shared" si="77"/>
        <v>0</v>
      </c>
      <c r="E27" s="412">
        <f t="shared" si="78"/>
        <v>0</v>
      </c>
      <c r="F27" s="414">
        <f t="shared" si="105"/>
        <v>0</v>
      </c>
      <c r="G27" s="412">
        <f t="shared" si="106"/>
        <v>0</v>
      </c>
      <c r="H27" s="414">
        <f t="shared" si="107"/>
        <v>0</v>
      </c>
      <c r="I27" s="412">
        <f t="shared" si="108"/>
        <v>0</v>
      </c>
      <c r="J27" s="414">
        <f t="shared" si="109"/>
        <v>0</v>
      </c>
      <c r="K27" s="412">
        <f t="shared" si="110"/>
        <v>0</v>
      </c>
      <c r="L27" s="414">
        <f t="shared" si="111"/>
        <v>0</v>
      </c>
      <c r="M27" s="412">
        <f t="shared" si="112"/>
        <v>0</v>
      </c>
      <c r="N27" s="414">
        <f t="shared" si="113"/>
        <v>0</v>
      </c>
      <c r="O27" s="412">
        <f t="shared" si="114"/>
        <v>0</v>
      </c>
      <c r="P27" s="414">
        <f t="shared" si="115"/>
        <v>0</v>
      </c>
      <c r="Q27" s="412">
        <f t="shared" si="116"/>
        <v>0</v>
      </c>
      <c r="R27" s="414">
        <f t="shared" si="117"/>
        <v>0</v>
      </c>
      <c r="S27" s="412">
        <f t="shared" si="118"/>
        <v>0</v>
      </c>
      <c r="T27" s="414">
        <f t="shared" si="93"/>
        <v>0</v>
      </c>
      <c r="U27" s="412">
        <f t="shared" si="94"/>
        <v>0</v>
      </c>
      <c r="V27" s="414">
        <f t="shared" si="119"/>
        <v>0</v>
      </c>
      <c r="W27" s="412">
        <f t="shared" si="120"/>
        <v>0</v>
      </c>
      <c r="X27" s="414">
        <f t="shared" si="121"/>
        <v>0</v>
      </c>
      <c r="Y27" s="412">
        <f t="shared" si="122"/>
        <v>0</v>
      </c>
      <c r="Z27" s="414">
        <f t="shared" si="123"/>
        <v>0</v>
      </c>
      <c r="AA27" s="412">
        <f t="shared" si="124"/>
        <v>0</v>
      </c>
      <c r="AB27" s="414">
        <f t="shared" si="125"/>
        <v>0</v>
      </c>
      <c r="AC27" s="412">
        <f t="shared" si="126"/>
        <v>0</v>
      </c>
      <c r="AD27" s="414">
        <f t="shared" si="127"/>
        <v>0</v>
      </c>
      <c r="AE27" s="412">
        <f t="shared" si="128"/>
        <v>0</v>
      </c>
      <c r="AF27" s="413"/>
    </row>
    <row r="28" spans="3:108" ht="17.5" hidden="1" x14ac:dyDescent="0.35">
      <c r="C28" s="358">
        <v>4</v>
      </c>
      <c r="D28" s="414">
        <f t="shared" si="77"/>
        <v>0</v>
      </c>
      <c r="E28" s="412">
        <f t="shared" si="78"/>
        <v>0</v>
      </c>
      <c r="F28" s="414">
        <f t="shared" si="105"/>
        <v>0</v>
      </c>
      <c r="G28" s="412">
        <f t="shared" si="106"/>
        <v>0</v>
      </c>
      <c r="H28" s="414">
        <f t="shared" si="107"/>
        <v>0</v>
      </c>
      <c r="I28" s="412">
        <f t="shared" si="108"/>
        <v>0</v>
      </c>
      <c r="J28" s="414">
        <f t="shared" si="109"/>
        <v>0</v>
      </c>
      <c r="K28" s="412">
        <f t="shared" si="110"/>
        <v>0</v>
      </c>
      <c r="L28" s="414">
        <f t="shared" si="111"/>
        <v>0</v>
      </c>
      <c r="M28" s="412">
        <f t="shared" si="112"/>
        <v>0</v>
      </c>
      <c r="N28" s="414">
        <f t="shared" si="113"/>
        <v>0</v>
      </c>
      <c r="O28" s="412">
        <f t="shared" si="114"/>
        <v>0</v>
      </c>
      <c r="P28" s="414">
        <f t="shared" si="115"/>
        <v>0</v>
      </c>
      <c r="Q28" s="412">
        <f t="shared" si="116"/>
        <v>0</v>
      </c>
      <c r="R28" s="414">
        <f t="shared" si="117"/>
        <v>0</v>
      </c>
      <c r="S28" s="412">
        <f t="shared" si="118"/>
        <v>0</v>
      </c>
      <c r="T28" s="414">
        <f t="shared" si="93"/>
        <v>0</v>
      </c>
      <c r="U28" s="412">
        <f t="shared" si="94"/>
        <v>0</v>
      </c>
      <c r="V28" s="414">
        <f t="shared" si="119"/>
        <v>0</v>
      </c>
      <c r="W28" s="412">
        <f t="shared" si="120"/>
        <v>0</v>
      </c>
      <c r="X28" s="414">
        <f t="shared" si="121"/>
        <v>0</v>
      </c>
      <c r="Y28" s="412">
        <f t="shared" si="122"/>
        <v>0</v>
      </c>
      <c r="Z28" s="414">
        <f t="shared" si="123"/>
        <v>0</v>
      </c>
      <c r="AA28" s="412">
        <f t="shared" si="124"/>
        <v>0</v>
      </c>
      <c r="AB28" s="414">
        <f t="shared" si="125"/>
        <v>0</v>
      </c>
      <c r="AC28" s="412">
        <f t="shared" si="126"/>
        <v>0</v>
      </c>
      <c r="AD28" s="414">
        <f t="shared" si="127"/>
        <v>0</v>
      </c>
      <c r="AE28" s="412">
        <f t="shared" si="128"/>
        <v>0</v>
      </c>
      <c r="AF28" s="413"/>
    </row>
    <row r="29" spans="3:108" ht="17.5" hidden="1" x14ac:dyDescent="0.35">
      <c r="C29" s="358">
        <v>5</v>
      </c>
      <c r="D29" s="414">
        <f t="shared" si="77"/>
        <v>0</v>
      </c>
      <c r="E29" s="412">
        <f t="shared" si="78"/>
        <v>0</v>
      </c>
      <c r="F29" s="414">
        <f t="shared" si="105"/>
        <v>0</v>
      </c>
      <c r="G29" s="412">
        <f t="shared" si="106"/>
        <v>0</v>
      </c>
      <c r="H29" s="414">
        <f t="shared" si="107"/>
        <v>0</v>
      </c>
      <c r="I29" s="412">
        <f t="shared" si="108"/>
        <v>0</v>
      </c>
      <c r="J29" s="414">
        <f t="shared" si="109"/>
        <v>0</v>
      </c>
      <c r="K29" s="412">
        <f t="shared" si="110"/>
        <v>0</v>
      </c>
      <c r="L29" s="414">
        <f t="shared" si="111"/>
        <v>0</v>
      </c>
      <c r="M29" s="412">
        <f t="shared" si="112"/>
        <v>0</v>
      </c>
      <c r="N29" s="414">
        <f t="shared" si="113"/>
        <v>0</v>
      </c>
      <c r="O29" s="412">
        <f t="shared" si="114"/>
        <v>0</v>
      </c>
      <c r="P29" s="414">
        <f t="shared" si="115"/>
        <v>0</v>
      </c>
      <c r="Q29" s="412">
        <f t="shared" si="116"/>
        <v>0</v>
      </c>
      <c r="R29" s="414">
        <f t="shared" si="117"/>
        <v>0</v>
      </c>
      <c r="S29" s="412">
        <f t="shared" si="118"/>
        <v>0</v>
      </c>
      <c r="T29" s="414">
        <f t="shared" si="93"/>
        <v>0</v>
      </c>
      <c r="U29" s="412">
        <f t="shared" si="94"/>
        <v>0</v>
      </c>
      <c r="V29" s="414">
        <f t="shared" si="119"/>
        <v>0</v>
      </c>
      <c r="W29" s="412">
        <f t="shared" si="120"/>
        <v>0</v>
      </c>
      <c r="X29" s="414">
        <f t="shared" si="121"/>
        <v>0</v>
      </c>
      <c r="Y29" s="412">
        <f t="shared" si="122"/>
        <v>0</v>
      </c>
      <c r="Z29" s="414">
        <f t="shared" si="123"/>
        <v>0</v>
      </c>
      <c r="AA29" s="412">
        <f t="shared" si="124"/>
        <v>0</v>
      </c>
      <c r="AB29" s="414">
        <f t="shared" si="125"/>
        <v>0</v>
      </c>
      <c r="AC29" s="412">
        <f t="shared" si="126"/>
        <v>0</v>
      </c>
      <c r="AD29" s="414">
        <f t="shared" si="127"/>
        <v>0</v>
      </c>
      <c r="AE29" s="412">
        <f t="shared" si="128"/>
        <v>0</v>
      </c>
      <c r="AF29" s="413"/>
    </row>
    <row r="30" spans="3:108" ht="17.5" hidden="1" x14ac:dyDescent="0.35">
      <c r="C30" s="358">
        <v>6</v>
      </c>
      <c r="D30" s="414">
        <f t="shared" si="77"/>
        <v>0</v>
      </c>
      <c r="E30" s="412">
        <f t="shared" si="78"/>
        <v>0</v>
      </c>
      <c r="F30" s="414">
        <f t="shared" si="105"/>
        <v>0</v>
      </c>
      <c r="G30" s="412">
        <f t="shared" si="106"/>
        <v>0</v>
      </c>
      <c r="H30" s="414">
        <f t="shared" si="107"/>
        <v>0</v>
      </c>
      <c r="I30" s="412">
        <f t="shared" si="108"/>
        <v>0</v>
      </c>
      <c r="J30" s="414">
        <f t="shared" si="109"/>
        <v>0</v>
      </c>
      <c r="K30" s="412">
        <f t="shared" si="110"/>
        <v>0</v>
      </c>
      <c r="L30" s="414">
        <f t="shared" si="111"/>
        <v>0</v>
      </c>
      <c r="M30" s="412">
        <f t="shared" si="112"/>
        <v>0</v>
      </c>
      <c r="N30" s="414">
        <f t="shared" si="113"/>
        <v>0</v>
      </c>
      <c r="O30" s="412">
        <f t="shared" si="114"/>
        <v>0</v>
      </c>
      <c r="P30" s="414">
        <f t="shared" si="115"/>
        <v>0</v>
      </c>
      <c r="Q30" s="412">
        <f t="shared" si="116"/>
        <v>0</v>
      </c>
      <c r="R30" s="414">
        <f t="shared" si="117"/>
        <v>0</v>
      </c>
      <c r="S30" s="412">
        <f t="shared" si="118"/>
        <v>0</v>
      </c>
      <c r="T30" s="414">
        <f t="shared" si="93"/>
        <v>0</v>
      </c>
      <c r="U30" s="412">
        <f t="shared" si="94"/>
        <v>0</v>
      </c>
      <c r="V30" s="414">
        <f t="shared" si="119"/>
        <v>0</v>
      </c>
      <c r="W30" s="412">
        <f t="shared" si="120"/>
        <v>0</v>
      </c>
      <c r="X30" s="414">
        <f t="shared" si="121"/>
        <v>0</v>
      </c>
      <c r="Y30" s="412">
        <f t="shared" si="122"/>
        <v>0</v>
      </c>
      <c r="Z30" s="414">
        <f t="shared" si="123"/>
        <v>0</v>
      </c>
      <c r="AA30" s="412">
        <f t="shared" si="124"/>
        <v>0</v>
      </c>
      <c r="AB30" s="414">
        <f t="shared" si="125"/>
        <v>0</v>
      </c>
      <c r="AC30" s="412">
        <f t="shared" si="126"/>
        <v>0</v>
      </c>
      <c r="AD30" s="414">
        <f t="shared" si="127"/>
        <v>0</v>
      </c>
      <c r="AE30" s="412">
        <f t="shared" si="128"/>
        <v>0</v>
      </c>
      <c r="AF30" s="413"/>
    </row>
    <row r="31" spans="3:108" ht="17.5" hidden="1" x14ac:dyDescent="0.35">
      <c r="C31" s="358">
        <v>7</v>
      </c>
      <c r="D31" s="414">
        <f t="shared" si="77"/>
        <v>0</v>
      </c>
      <c r="E31" s="412">
        <f t="shared" si="78"/>
        <v>0</v>
      </c>
      <c r="F31" s="414">
        <f t="shared" si="105"/>
        <v>0</v>
      </c>
      <c r="G31" s="412">
        <f t="shared" si="106"/>
        <v>0</v>
      </c>
      <c r="H31" s="414">
        <f t="shared" si="107"/>
        <v>0</v>
      </c>
      <c r="I31" s="412">
        <f t="shared" si="108"/>
        <v>0</v>
      </c>
      <c r="J31" s="414">
        <f t="shared" si="109"/>
        <v>0</v>
      </c>
      <c r="K31" s="412">
        <f t="shared" si="110"/>
        <v>0</v>
      </c>
      <c r="L31" s="414">
        <f t="shared" si="111"/>
        <v>0</v>
      </c>
      <c r="M31" s="412">
        <f t="shared" si="112"/>
        <v>0</v>
      </c>
      <c r="N31" s="414">
        <f t="shared" si="113"/>
        <v>0</v>
      </c>
      <c r="O31" s="412">
        <f t="shared" si="114"/>
        <v>0</v>
      </c>
      <c r="P31" s="414">
        <f t="shared" si="115"/>
        <v>0</v>
      </c>
      <c r="Q31" s="412">
        <f t="shared" si="116"/>
        <v>0</v>
      </c>
      <c r="R31" s="414">
        <f t="shared" si="117"/>
        <v>0</v>
      </c>
      <c r="S31" s="412">
        <f t="shared" si="118"/>
        <v>0</v>
      </c>
      <c r="T31" s="414">
        <f t="shared" si="93"/>
        <v>0</v>
      </c>
      <c r="U31" s="412">
        <f t="shared" si="94"/>
        <v>0</v>
      </c>
      <c r="V31" s="414">
        <f t="shared" si="119"/>
        <v>0</v>
      </c>
      <c r="W31" s="412">
        <f t="shared" si="120"/>
        <v>0</v>
      </c>
      <c r="X31" s="414">
        <f t="shared" si="121"/>
        <v>0</v>
      </c>
      <c r="Y31" s="412">
        <f t="shared" si="122"/>
        <v>0</v>
      </c>
      <c r="Z31" s="414">
        <f t="shared" si="123"/>
        <v>0</v>
      </c>
      <c r="AA31" s="412">
        <f t="shared" si="124"/>
        <v>0</v>
      </c>
      <c r="AB31" s="414">
        <f t="shared" si="125"/>
        <v>0</v>
      </c>
      <c r="AC31" s="412">
        <f t="shared" si="126"/>
        <v>0</v>
      </c>
      <c r="AD31" s="414">
        <f t="shared" si="127"/>
        <v>0</v>
      </c>
      <c r="AE31" s="412">
        <f t="shared" si="128"/>
        <v>0</v>
      </c>
      <c r="AF31" s="413"/>
    </row>
    <row r="32" spans="3:108" ht="17.5" hidden="1" x14ac:dyDescent="0.35">
      <c r="C32" s="358">
        <v>8</v>
      </c>
      <c r="D32" s="414">
        <f t="shared" si="77"/>
        <v>0</v>
      </c>
      <c r="E32" s="412">
        <f t="shared" si="78"/>
        <v>0</v>
      </c>
      <c r="F32" s="414">
        <f t="shared" si="105"/>
        <v>0</v>
      </c>
      <c r="G32" s="412">
        <f t="shared" si="106"/>
        <v>0</v>
      </c>
      <c r="H32" s="414">
        <f t="shared" si="107"/>
        <v>0</v>
      </c>
      <c r="I32" s="412">
        <f t="shared" si="108"/>
        <v>0</v>
      </c>
      <c r="J32" s="414">
        <f t="shared" si="109"/>
        <v>0</v>
      </c>
      <c r="K32" s="412">
        <f t="shared" si="110"/>
        <v>0</v>
      </c>
      <c r="L32" s="414">
        <f t="shared" si="111"/>
        <v>0</v>
      </c>
      <c r="M32" s="412">
        <f t="shared" si="112"/>
        <v>0</v>
      </c>
      <c r="N32" s="414">
        <f t="shared" si="113"/>
        <v>0</v>
      </c>
      <c r="O32" s="412">
        <f t="shared" si="114"/>
        <v>0</v>
      </c>
      <c r="P32" s="414">
        <f t="shared" si="115"/>
        <v>0</v>
      </c>
      <c r="Q32" s="412">
        <f t="shared" si="116"/>
        <v>0</v>
      </c>
      <c r="R32" s="414">
        <f t="shared" si="117"/>
        <v>0</v>
      </c>
      <c r="S32" s="412">
        <f t="shared" si="118"/>
        <v>0</v>
      </c>
      <c r="T32" s="414">
        <f t="shared" si="93"/>
        <v>0</v>
      </c>
      <c r="U32" s="412">
        <f t="shared" si="94"/>
        <v>0</v>
      </c>
      <c r="V32" s="414">
        <f t="shared" si="119"/>
        <v>0</v>
      </c>
      <c r="W32" s="412">
        <f t="shared" si="120"/>
        <v>0</v>
      </c>
      <c r="X32" s="414">
        <f t="shared" si="121"/>
        <v>0</v>
      </c>
      <c r="Y32" s="412">
        <f t="shared" si="122"/>
        <v>0</v>
      </c>
      <c r="Z32" s="414">
        <f t="shared" si="123"/>
        <v>0</v>
      </c>
      <c r="AA32" s="412">
        <f t="shared" si="124"/>
        <v>0</v>
      </c>
      <c r="AB32" s="414">
        <f t="shared" si="125"/>
        <v>0</v>
      </c>
      <c r="AC32" s="412">
        <f t="shared" si="126"/>
        <v>0</v>
      </c>
      <c r="AD32" s="414">
        <f t="shared" si="127"/>
        <v>0</v>
      </c>
      <c r="AE32" s="412">
        <f t="shared" si="128"/>
        <v>0</v>
      </c>
      <c r="AF32" s="413"/>
    </row>
    <row r="33" spans="3:33" ht="17.5" hidden="1" x14ac:dyDescent="0.35">
      <c r="C33" s="358">
        <v>9</v>
      </c>
      <c r="D33" s="414">
        <f t="shared" si="77"/>
        <v>0</v>
      </c>
      <c r="E33" s="412">
        <f t="shared" si="78"/>
        <v>0</v>
      </c>
      <c r="F33" s="414">
        <f t="shared" si="105"/>
        <v>0</v>
      </c>
      <c r="G33" s="412">
        <f t="shared" si="106"/>
        <v>0</v>
      </c>
      <c r="H33" s="414">
        <f t="shared" si="107"/>
        <v>0</v>
      </c>
      <c r="I33" s="412">
        <f t="shared" si="108"/>
        <v>0</v>
      </c>
      <c r="J33" s="414">
        <f t="shared" si="109"/>
        <v>0</v>
      </c>
      <c r="K33" s="412">
        <f t="shared" si="110"/>
        <v>0</v>
      </c>
      <c r="L33" s="414">
        <f t="shared" si="111"/>
        <v>0</v>
      </c>
      <c r="M33" s="412">
        <f t="shared" si="112"/>
        <v>0</v>
      </c>
      <c r="N33" s="414">
        <f t="shared" si="113"/>
        <v>0</v>
      </c>
      <c r="O33" s="412">
        <f t="shared" si="114"/>
        <v>0</v>
      </c>
      <c r="P33" s="414">
        <f t="shared" si="115"/>
        <v>0</v>
      </c>
      <c r="Q33" s="412">
        <f t="shared" si="116"/>
        <v>0</v>
      </c>
      <c r="R33" s="414">
        <f t="shared" si="117"/>
        <v>0</v>
      </c>
      <c r="S33" s="412">
        <f t="shared" si="118"/>
        <v>0</v>
      </c>
      <c r="T33" s="414">
        <f t="shared" si="93"/>
        <v>0</v>
      </c>
      <c r="U33" s="412">
        <f t="shared" si="94"/>
        <v>0</v>
      </c>
      <c r="V33" s="414">
        <f t="shared" si="119"/>
        <v>0</v>
      </c>
      <c r="W33" s="412">
        <f t="shared" si="120"/>
        <v>0</v>
      </c>
      <c r="X33" s="414">
        <f t="shared" si="121"/>
        <v>0</v>
      </c>
      <c r="Y33" s="412">
        <f t="shared" si="122"/>
        <v>0</v>
      </c>
      <c r="Z33" s="414">
        <f t="shared" si="123"/>
        <v>0</v>
      </c>
      <c r="AA33" s="412">
        <f t="shared" si="124"/>
        <v>0</v>
      </c>
      <c r="AB33" s="414">
        <f t="shared" si="125"/>
        <v>0</v>
      </c>
      <c r="AC33" s="412">
        <f t="shared" si="126"/>
        <v>0</v>
      </c>
      <c r="AD33" s="414">
        <f t="shared" si="127"/>
        <v>0</v>
      </c>
      <c r="AE33" s="412">
        <f t="shared" si="128"/>
        <v>0</v>
      </c>
      <c r="AF33" s="413"/>
    </row>
    <row r="34" spans="3:33" ht="17.5" hidden="1" x14ac:dyDescent="0.35">
      <c r="C34" s="358">
        <v>10</v>
      </c>
      <c r="D34" s="414">
        <f t="shared" si="77"/>
        <v>0</v>
      </c>
      <c r="E34" s="412">
        <f t="shared" si="78"/>
        <v>0</v>
      </c>
      <c r="F34" s="414">
        <f t="shared" si="105"/>
        <v>0</v>
      </c>
      <c r="G34" s="412">
        <f t="shared" si="106"/>
        <v>0</v>
      </c>
      <c r="H34" s="414">
        <f t="shared" si="107"/>
        <v>0</v>
      </c>
      <c r="I34" s="412">
        <f t="shared" si="108"/>
        <v>0</v>
      </c>
      <c r="J34" s="414">
        <f t="shared" si="109"/>
        <v>0</v>
      </c>
      <c r="K34" s="412">
        <f t="shared" si="110"/>
        <v>0</v>
      </c>
      <c r="L34" s="414">
        <f t="shared" si="111"/>
        <v>0</v>
      </c>
      <c r="M34" s="412">
        <f t="shared" si="112"/>
        <v>0</v>
      </c>
      <c r="N34" s="414">
        <f t="shared" si="113"/>
        <v>0</v>
      </c>
      <c r="O34" s="412">
        <f t="shared" si="114"/>
        <v>0</v>
      </c>
      <c r="P34" s="414">
        <f t="shared" si="115"/>
        <v>0</v>
      </c>
      <c r="Q34" s="412">
        <f t="shared" si="116"/>
        <v>0</v>
      </c>
      <c r="R34" s="414">
        <f t="shared" si="117"/>
        <v>0</v>
      </c>
      <c r="S34" s="412">
        <f t="shared" si="118"/>
        <v>0</v>
      </c>
      <c r="T34" s="414">
        <f t="shared" si="93"/>
        <v>0</v>
      </c>
      <c r="U34" s="412">
        <f t="shared" si="94"/>
        <v>0</v>
      </c>
      <c r="V34" s="414">
        <f t="shared" si="119"/>
        <v>0</v>
      </c>
      <c r="W34" s="412">
        <f t="shared" si="120"/>
        <v>0</v>
      </c>
      <c r="X34" s="414">
        <f t="shared" si="121"/>
        <v>0</v>
      </c>
      <c r="Y34" s="412">
        <f t="shared" si="122"/>
        <v>0</v>
      </c>
      <c r="Z34" s="414">
        <f t="shared" si="123"/>
        <v>0</v>
      </c>
      <c r="AA34" s="412">
        <f t="shared" si="124"/>
        <v>0</v>
      </c>
      <c r="AB34" s="414">
        <f t="shared" si="125"/>
        <v>0</v>
      </c>
      <c r="AC34" s="412">
        <f t="shared" si="126"/>
        <v>0</v>
      </c>
      <c r="AD34" s="414">
        <f t="shared" si="127"/>
        <v>0</v>
      </c>
      <c r="AE34" s="412">
        <f t="shared" si="128"/>
        <v>0</v>
      </c>
      <c r="AF34" s="413"/>
    </row>
    <row r="35" spans="3:33" ht="17.5" hidden="1" x14ac:dyDescent="0.35">
      <c r="C35" s="358">
        <v>11</v>
      </c>
      <c r="D35" s="414">
        <f t="shared" si="77"/>
        <v>0</v>
      </c>
      <c r="E35" s="412">
        <f t="shared" si="78"/>
        <v>0</v>
      </c>
      <c r="F35" s="414">
        <f t="shared" si="105"/>
        <v>0</v>
      </c>
      <c r="G35" s="412">
        <f t="shared" si="106"/>
        <v>0</v>
      </c>
      <c r="H35" s="414">
        <f t="shared" si="107"/>
        <v>0</v>
      </c>
      <c r="I35" s="412">
        <f t="shared" si="108"/>
        <v>0</v>
      </c>
      <c r="J35" s="414">
        <f t="shared" si="109"/>
        <v>0</v>
      </c>
      <c r="K35" s="412">
        <f t="shared" si="110"/>
        <v>0</v>
      </c>
      <c r="L35" s="414">
        <f t="shared" si="111"/>
        <v>0</v>
      </c>
      <c r="M35" s="412">
        <f t="shared" si="112"/>
        <v>0</v>
      </c>
      <c r="N35" s="414">
        <f t="shared" si="113"/>
        <v>0</v>
      </c>
      <c r="O35" s="412">
        <f t="shared" si="114"/>
        <v>0</v>
      </c>
      <c r="P35" s="414">
        <f t="shared" si="115"/>
        <v>0</v>
      </c>
      <c r="Q35" s="412">
        <f t="shared" si="116"/>
        <v>0</v>
      </c>
      <c r="R35" s="414">
        <f t="shared" si="117"/>
        <v>0</v>
      </c>
      <c r="S35" s="412">
        <f t="shared" si="118"/>
        <v>0</v>
      </c>
      <c r="T35" s="414">
        <f t="shared" si="93"/>
        <v>0</v>
      </c>
      <c r="U35" s="412">
        <f t="shared" si="94"/>
        <v>0</v>
      </c>
      <c r="V35" s="414">
        <f t="shared" si="119"/>
        <v>0</v>
      </c>
      <c r="W35" s="412">
        <f t="shared" si="120"/>
        <v>0</v>
      </c>
      <c r="X35" s="414">
        <f t="shared" si="121"/>
        <v>0</v>
      </c>
      <c r="Y35" s="412">
        <f t="shared" si="122"/>
        <v>0</v>
      </c>
      <c r="Z35" s="414">
        <f t="shared" si="123"/>
        <v>0</v>
      </c>
      <c r="AA35" s="412">
        <f t="shared" si="124"/>
        <v>0</v>
      </c>
      <c r="AB35" s="414">
        <f t="shared" si="125"/>
        <v>0</v>
      </c>
      <c r="AC35" s="412">
        <f t="shared" si="126"/>
        <v>0</v>
      </c>
      <c r="AD35" s="414">
        <f t="shared" si="127"/>
        <v>0</v>
      </c>
      <c r="AE35" s="412">
        <f t="shared" si="128"/>
        <v>0</v>
      </c>
      <c r="AF35" s="413"/>
    </row>
    <row r="36" spans="3:33" ht="17.5" hidden="1" x14ac:dyDescent="0.35">
      <c r="C36" s="358">
        <v>12</v>
      </c>
      <c r="D36" s="414">
        <f t="shared" si="77"/>
        <v>0</v>
      </c>
      <c r="E36" s="412">
        <f t="shared" si="78"/>
        <v>0</v>
      </c>
      <c r="F36" s="414">
        <f t="shared" si="105"/>
        <v>0</v>
      </c>
      <c r="G36" s="412">
        <f t="shared" si="106"/>
        <v>0</v>
      </c>
      <c r="H36" s="414">
        <f t="shared" si="107"/>
        <v>0</v>
      </c>
      <c r="I36" s="412">
        <f t="shared" si="108"/>
        <v>0</v>
      </c>
      <c r="J36" s="414">
        <f t="shared" si="109"/>
        <v>0</v>
      </c>
      <c r="K36" s="412">
        <f t="shared" si="110"/>
        <v>0</v>
      </c>
      <c r="L36" s="414">
        <f t="shared" si="111"/>
        <v>0</v>
      </c>
      <c r="M36" s="412">
        <f t="shared" si="112"/>
        <v>0</v>
      </c>
      <c r="N36" s="414">
        <f t="shared" si="113"/>
        <v>0</v>
      </c>
      <c r="O36" s="412">
        <f t="shared" si="114"/>
        <v>0</v>
      </c>
      <c r="P36" s="414">
        <f t="shared" si="115"/>
        <v>0</v>
      </c>
      <c r="Q36" s="412">
        <f t="shared" si="116"/>
        <v>0</v>
      </c>
      <c r="R36" s="414">
        <f t="shared" si="117"/>
        <v>0</v>
      </c>
      <c r="S36" s="412">
        <f t="shared" si="118"/>
        <v>0</v>
      </c>
      <c r="T36" s="414">
        <f t="shared" si="93"/>
        <v>0</v>
      </c>
      <c r="U36" s="412">
        <f t="shared" si="94"/>
        <v>0</v>
      </c>
      <c r="V36" s="414">
        <f t="shared" si="119"/>
        <v>0</v>
      </c>
      <c r="W36" s="412">
        <f t="shared" si="120"/>
        <v>0</v>
      </c>
      <c r="X36" s="414">
        <f t="shared" si="121"/>
        <v>0</v>
      </c>
      <c r="Y36" s="412">
        <f t="shared" si="122"/>
        <v>0</v>
      </c>
      <c r="Z36" s="414">
        <f t="shared" si="123"/>
        <v>0</v>
      </c>
      <c r="AA36" s="412">
        <f t="shared" si="124"/>
        <v>0</v>
      </c>
      <c r="AB36" s="414">
        <f t="shared" si="125"/>
        <v>0</v>
      </c>
      <c r="AC36" s="412">
        <f t="shared" si="126"/>
        <v>0</v>
      </c>
      <c r="AD36" s="414">
        <f t="shared" si="127"/>
        <v>0</v>
      </c>
      <c r="AE36" s="412">
        <f t="shared" si="128"/>
        <v>0</v>
      </c>
      <c r="AF36" s="413"/>
    </row>
    <row r="37" spans="3:33" ht="17.5" hidden="1" x14ac:dyDescent="0.35">
      <c r="C37" s="358">
        <v>13</v>
      </c>
      <c r="D37" s="414">
        <f t="shared" si="77"/>
        <v>0</v>
      </c>
      <c r="E37" s="412">
        <f t="shared" si="78"/>
        <v>0</v>
      </c>
      <c r="F37" s="414">
        <f t="shared" si="105"/>
        <v>0</v>
      </c>
      <c r="G37" s="412">
        <f t="shared" si="106"/>
        <v>0</v>
      </c>
      <c r="H37" s="414">
        <f t="shared" si="107"/>
        <v>0</v>
      </c>
      <c r="I37" s="412">
        <f t="shared" si="108"/>
        <v>0</v>
      </c>
      <c r="J37" s="414">
        <f t="shared" si="109"/>
        <v>0</v>
      </c>
      <c r="K37" s="412">
        <f t="shared" si="110"/>
        <v>0</v>
      </c>
      <c r="L37" s="414">
        <f t="shared" si="111"/>
        <v>0</v>
      </c>
      <c r="M37" s="412">
        <f t="shared" si="112"/>
        <v>0</v>
      </c>
      <c r="N37" s="414">
        <f t="shared" si="113"/>
        <v>0</v>
      </c>
      <c r="O37" s="412">
        <f t="shared" si="114"/>
        <v>0</v>
      </c>
      <c r="P37" s="414">
        <f t="shared" si="115"/>
        <v>0</v>
      </c>
      <c r="Q37" s="412">
        <f t="shared" si="116"/>
        <v>0</v>
      </c>
      <c r="R37" s="414">
        <f t="shared" si="117"/>
        <v>0</v>
      </c>
      <c r="S37" s="412">
        <f t="shared" si="118"/>
        <v>0</v>
      </c>
      <c r="T37" s="414">
        <f t="shared" si="93"/>
        <v>0</v>
      </c>
      <c r="U37" s="412">
        <f t="shared" si="94"/>
        <v>0</v>
      </c>
      <c r="V37" s="414">
        <f t="shared" si="119"/>
        <v>0</v>
      </c>
      <c r="W37" s="412">
        <f t="shared" si="120"/>
        <v>0</v>
      </c>
      <c r="X37" s="414">
        <f t="shared" si="121"/>
        <v>0</v>
      </c>
      <c r="Y37" s="412">
        <f t="shared" si="122"/>
        <v>0</v>
      </c>
      <c r="Z37" s="414">
        <f t="shared" si="123"/>
        <v>0</v>
      </c>
      <c r="AA37" s="412">
        <f t="shared" si="124"/>
        <v>0</v>
      </c>
      <c r="AB37" s="414">
        <f t="shared" si="125"/>
        <v>0</v>
      </c>
      <c r="AC37" s="412">
        <f t="shared" si="126"/>
        <v>0</v>
      </c>
      <c r="AD37" s="414">
        <f t="shared" si="127"/>
        <v>0</v>
      </c>
      <c r="AE37" s="412">
        <f t="shared" si="128"/>
        <v>0</v>
      </c>
      <c r="AF37" s="413"/>
    </row>
    <row r="38" spans="3:33" ht="17.5" hidden="1" x14ac:dyDescent="0.35">
      <c r="C38" s="358">
        <v>14</v>
      </c>
      <c r="D38" s="414">
        <f t="shared" si="77"/>
        <v>0</v>
      </c>
      <c r="E38" s="412">
        <f t="shared" si="78"/>
        <v>0</v>
      </c>
      <c r="F38" s="414">
        <f t="shared" si="105"/>
        <v>0</v>
      </c>
      <c r="G38" s="412">
        <f t="shared" si="106"/>
        <v>0</v>
      </c>
      <c r="H38" s="414">
        <f t="shared" si="107"/>
        <v>0</v>
      </c>
      <c r="I38" s="412">
        <f t="shared" si="108"/>
        <v>0</v>
      </c>
      <c r="J38" s="414">
        <f t="shared" si="109"/>
        <v>0</v>
      </c>
      <c r="K38" s="412">
        <f t="shared" si="110"/>
        <v>0</v>
      </c>
      <c r="L38" s="414">
        <f t="shared" si="111"/>
        <v>0</v>
      </c>
      <c r="M38" s="412">
        <f t="shared" si="112"/>
        <v>0</v>
      </c>
      <c r="N38" s="414">
        <f t="shared" si="113"/>
        <v>0</v>
      </c>
      <c r="O38" s="412">
        <f t="shared" si="114"/>
        <v>0</v>
      </c>
      <c r="P38" s="414">
        <f t="shared" si="115"/>
        <v>0</v>
      </c>
      <c r="Q38" s="412">
        <f t="shared" si="116"/>
        <v>0</v>
      </c>
      <c r="R38" s="414">
        <f t="shared" si="117"/>
        <v>0</v>
      </c>
      <c r="S38" s="412">
        <f t="shared" si="118"/>
        <v>0</v>
      </c>
      <c r="T38" s="414">
        <f t="shared" si="93"/>
        <v>0</v>
      </c>
      <c r="U38" s="412">
        <f t="shared" si="94"/>
        <v>0</v>
      </c>
      <c r="V38" s="414">
        <f t="shared" si="119"/>
        <v>0</v>
      </c>
      <c r="W38" s="412">
        <f t="shared" si="120"/>
        <v>0</v>
      </c>
      <c r="X38" s="414">
        <f t="shared" si="121"/>
        <v>0</v>
      </c>
      <c r="Y38" s="412">
        <f t="shared" si="122"/>
        <v>0</v>
      </c>
      <c r="Z38" s="414">
        <f t="shared" si="123"/>
        <v>0</v>
      </c>
      <c r="AA38" s="412">
        <f t="shared" si="124"/>
        <v>0</v>
      </c>
      <c r="AB38" s="414">
        <f t="shared" si="125"/>
        <v>0</v>
      </c>
      <c r="AC38" s="412">
        <f t="shared" si="126"/>
        <v>0</v>
      </c>
      <c r="AD38" s="414">
        <f t="shared" si="127"/>
        <v>0</v>
      </c>
      <c r="AE38" s="412">
        <f t="shared" si="128"/>
        <v>0</v>
      </c>
      <c r="AF38" s="413"/>
    </row>
    <row r="39" spans="3:33" ht="17.5" hidden="1" x14ac:dyDescent="0.35">
      <c r="D39" s="412"/>
      <c r="E39" s="412"/>
      <c r="F39" s="412"/>
      <c r="G39" s="412"/>
      <c r="H39" s="412"/>
      <c r="I39" s="412"/>
      <c r="J39" s="412"/>
      <c r="K39" s="412"/>
      <c r="L39" s="412"/>
      <c r="M39" s="412"/>
      <c r="N39" s="412"/>
      <c r="O39" s="412"/>
      <c r="P39" s="412"/>
      <c r="Q39" s="412"/>
      <c r="R39" s="412"/>
      <c r="S39" s="412"/>
      <c r="T39" s="412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3"/>
    </row>
    <row r="40" spans="3:33" ht="17.5" hidden="1" x14ac:dyDescent="0.35">
      <c r="D40" s="412">
        <f t="shared" ref="D40:AC40" si="129">SUM(D25:D39)</f>
        <v>0</v>
      </c>
      <c r="E40" s="412">
        <f t="shared" si="129"/>
        <v>0</v>
      </c>
      <c r="F40" s="412">
        <f t="shared" si="129"/>
        <v>0</v>
      </c>
      <c r="G40" s="412">
        <f t="shared" si="129"/>
        <v>0</v>
      </c>
      <c r="H40" s="412">
        <f t="shared" si="129"/>
        <v>0</v>
      </c>
      <c r="I40" s="412">
        <f t="shared" si="129"/>
        <v>0</v>
      </c>
      <c r="J40" s="412">
        <f t="shared" si="129"/>
        <v>0</v>
      </c>
      <c r="K40" s="412">
        <f t="shared" si="129"/>
        <v>0</v>
      </c>
      <c r="L40" s="412">
        <f t="shared" si="129"/>
        <v>0</v>
      </c>
      <c r="M40" s="412">
        <f t="shared" si="129"/>
        <v>0</v>
      </c>
      <c r="N40" s="412">
        <f t="shared" si="129"/>
        <v>0</v>
      </c>
      <c r="O40" s="412">
        <f t="shared" si="129"/>
        <v>0</v>
      </c>
      <c r="P40" s="412">
        <f t="shared" si="129"/>
        <v>0</v>
      </c>
      <c r="Q40" s="412">
        <f t="shared" si="129"/>
        <v>0</v>
      </c>
      <c r="R40" s="412">
        <f t="shared" si="129"/>
        <v>0</v>
      </c>
      <c r="S40" s="412">
        <f t="shared" si="129"/>
        <v>0</v>
      </c>
      <c r="T40" s="412">
        <f t="shared" si="129"/>
        <v>0</v>
      </c>
      <c r="U40" s="412">
        <f t="shared" si="129"/>
        <v>0</v>
      </c>
      <c r="V40" s="412">
        <f t="shared" si="129"/>
        <v>0</v>
      </c>
      <c r="W40" s="412">
        <f t="shared" si="129"/>
        <v>0</v>
      </c>
      <c r="X40" s="412">
        <f t="shared" si="129"/>
        <v>0</v>
      </c>
      <c r="Y40" s="412">
        <f t="shared" si="129"/>
        <v>0</v>
      </c>
      <c r="Z40" s="412">
        <f t="shared" si="129"/>
        <v>0</v>
      </c>
      <c r="AA40" s="412">
        <f t="shared" si="129"/>
        <v>0</v>
      </c>
      <c r="AB40" s="412">
        <f t="shared" si="129"/>
        <v>0</v>
      </c>
      <c r="AC40" s="412">
        <f t="shared" si="129"/>
        <v>0</v>
      </c>
      <c r="AD40" s="412"/>
      <c r="AE40" s="412"/>
      <c r="AF40" s="413"/>
    </row>
    <row r="41" spans="3:33" hidden="1" x14ac:dyDescent="0.25">
      <c r="Z41" s="370"/>
      <c r="AA41" s="370"/>
    </row>
    <row r="43" spans="3:33" ht="13" thickBot="1" x14ac:dyDescent="0.3"/>
    <row r="44" spans="3:33" ht="25" x14ac:dyDescent="0.5">
      <c r="C44" s="1164" t="s">
        <v>6</v>
      </c>
      <c r="D44" s="399" t="s">
        <v>5</v>
      </c>
      <c r="E44" s="398"/>
      <c r="F44" s="397" t="s">
        <v>5</v>
      </c>
      <c r="G44" s="398"/>
      <c r="H44" s="397" t="s">
        <v>5</v>
      </c>
      <c r="I44" s="398"/>
      <c r="J44" s="397" t="s">
        <v>5</v>
      </c>
      <c r="K44" s="398"/>
      <c r="L44" s="397" t="s">
        <v>5</v>
      </c>
      <c r="M44" s="398"/>
      <c r="N44" s="397" t="s">
        <v>5</v>
      </c>
      <c r="O44" s="398"/>
      <c r="P44" s="397" t="s">
        <v>5</v>
      </c>
      <c r="Q44" s="398"/>
      <c r="R44" s="397" t="s">
        <v>5</v>
      </c>
      <c r="S44" s="398"/>
      <c r="T44" s="397" t="s">
        <v>5</v>
      </c>
      <c r="U44" s="398"/>
      <c r="V44" s="397" t="s">
        <v>5</v>
      </c>
      <c r="W44" s="398"/>
      <c r="X44" s="397" t="s">
        <v>5</v>
      </c>
      <c r="Y44" s="396"/>
      <c r="Z44" s="397" t="s">
        <v>5</v>
      </c>
      <c r="AA44" s="398"/>
      <c r="AB44" s="397" t="s">
        <v>5</v>
      </c>
      <c r="AC44" s="396"/>
      <c r="AD44" s="397" t="s">
        <v>5</v>
      </c>
      <c r="AE44" s="396"/>
      <c r="AG44" s="369"/>
    </row>
    <row r="45" spans="3:33" ht="25.5" thickBot="1" x14ac:dyDescent="0.55000000000000004">
      <c r="C45" s="1164"/>
      <c r="D45" s="1167">
        <v>1</v>
      </c>
      <c r="E45" s="1167"/>
      <c r="F45" s="1166">
        <v>2</v>
      </c>
      <c r="G45" s="1166"/>
      <c r="H45" s="1165">
        <v>3</v>
      </c>
      <c r="I45" s="1165"/>
      <c r="J45" s="1166">
        <v>4</v>
      </c>
      <c r="K45" s="1166"/>
      <c r="L45" s="1165">
        <v>5</v>
      </c>
      <c r="M45" s="1165"/>
      <c r="N45" s="1166">
        <v>6</v>
      </c>
      <c r="O45" s="1166"/>
      <c r="P45" s="1165">
        <v>7</v>
      </c>
      <c r="Q45" s="1165"/>
      <c r="R45" s="1166">
        <v>8</v>
      </c>
      <c r="S45" s="1166"/>
      <c r="T45" s="1165">
        <v>9</v>
      </c>
      <c r="U45" s="1165"/>
      <c r="V45" s="1166">
        <v>10</v>
      </c>
      <c r="W45" s="1166"/>
      <c r="X45" s="1162">
        <v>11</v>
      </c>
      <c r="Y45" s="1162"/>
      <c r="Z45" s="1166">
        <v>12</v>
      </c>
      <c r="AA45" s="1166"/>
      <c r="AB45" s="1162">
        <v>13</v>
      </c>
      <c r="AC45" s="1162"/>
      <c r="AD45" s="1162">
        <v>14</v>
      </c>
      <c r="AE45" s="1162"/>
      <c r="AG45" s="368"/>
    </row>
    <row r="46" spans="3:33" ht="13" x14ac:dyDescent="0.3">
      <c r="C46" s="1164"/>
      <c r="X46" s="367"/>
      <c r="AA46" s="366"/>
      <c r="AD46" s="366"/>
      <c r="AF46" s="366"/>
    </row>
    <row r="47" spans="3:33" ht="24.5" x14ac:dyDescent="0.7">
      <c r="C47" s="911">
        <v>1</v>
      </c>
      <c r="D47" s="912">
        <v>14</v>
      </c>
      <c r="E47" s="913">
        <v>1</v>
      </c>
      <c r="F47" s="912">
        <v>12</v>
      </c>
      <c r="G47" s="913">
        <v>1</v>
      </c>
      <c r="H47" s="912">
        <v>10</v>
      </c>
      <c r="I47" s="913">
        <v>1</v>
      </c>
      <c r="J47" s="912">
        <v>8</v>
      </c>
      <c r="K47" s="913">
        <v>1</v>
      </c>
      <c r="L47" s="912">
        <v>6</v>
      </c>
      <c r="M47" s="913">
        <v>1</v>
      </c>
      <c r="N47" s="912">
        <v>4</v>
      </c>
      <c r="O47" s="913">
        <v>1</v>
      </c>
      <c r="P47" s="912">
        <v>2</v>
      </c>
      <c r="Q47" s="913">
        <v>1</v>
      </c>
      <c r="R47" s="912">
        <v>13</v>
      </c>
      <c r="S47" s="913">
        <v>1</v>
      </c>
      <c r="T47" s="912">
        <v>11</v>
      </c>
      <c r="U47" s="913">
        <v>1</v>
      </c>
      <c r="V47" s="912">
        <v>9</v>
      </c>
      <c r="W47" s="913">
        <v>1</v>
      </c>
      <c r="X47" s="912">
        <v>7</v>
      </c>
      <c r="Y47" s="913">
        <v>1</v>
      </c>
      <c r="Z47" s="912">
        <v>5</v>
      </c>
      <c r="AA47" s="913">
        <v>1</v>
      </c>
      <c r="AB47" s="912">
        <v>3</v>
      </c>
      <c r="AC47" s="913">
        <v>1</v>
      </c>
      <c r="AD47" s="914">
        <v>1</v>
      </c>
      <c r="AE47" s="915">
        <v>1</v>
      </c>
    </row>
    <row r="48" spans="3:33" ht="24.5" x14ac:dyDescent="0.7">
      <c r="C48" s="911">
        <v>2</v>
      </c>
      <c r="D48" s="916">
        <v>13</v>
      </c>
      <c r="E48" s="917">
        <v>2</v>
      </c>
      <c r="F48" s="916">
        <v>11</v>
      </c>
      <c r="G48" s="917">
        <v>2</v>
      </c>
      <c r="H48" s="916">
        <v>9</v>
      </c>
      <c r="I48" s="917">
        <v>2</v>
      </c>
      <c r="J48" s="916">
        <v>7</v>
      </c>
      <c r="K48" s="917">
        <v>2</v>
      </c>
      <c r="L48" s="916">
        <v>5</v>
      </c>
      <c r="M48" s="917">
        <v>2</v>
      </c>
      <c r="N48" s="916">
        <v>3</v>
      </c>
      <c r="O48" s="917">
        <v>2</v>
      </c>
      <c r="P48" s="918">
        <v>1</v>
      </c>
      <c r="Q48" s="919">
        <v>2</v>
      </c>
      <c r="R48" s="916">
        <v>14</v>
      </c>
      <c r="S48" s="917">
        <v>2</v>
      </c>
      <c r="T48" s="916">
        <v>12</v>
      </c>
      <c r="U48" s="917">
        <v>2</v>
      </c>
      <c r="V48" s="916">
        <v>10</v>
      </c>
      <c r="W48" s="917">
        <v>2</v>
      </c>
      <c r="X48" s="916">
        <v>8</v>
      </c>
      <c r="Y48" s="917">
        <v>2</v>
      </c>
      <c r="Z48" s="916">
        <v>6</v>
      </c>
      <c r="AA48" s="917">
        <v>2</v>
      </c>
      <c r="AB48" s="916">
        <v>4</v>
      </c>
      <c r="AC48" s="917">
        <v>2</v>
      </c>
      <c r="AD48" s="920">
        <v>2</v>
      </c>
      <c r="AE48" s="921">
        <v>2</v>
      </c>
      <c r="AG48" s="363"/>
    </row>
    <row r="49" spans="3:33" ht="24.5" x14ac:dyDescent="0.7">
      <c r="C49" s="911">
        <v>3</v>
      </c>
      <c r="D49" s="916">
        <v>12</v>
      </c>
      <c r="E49" s="917">
        <v>3</v>
      </c>
      <c r="F49" s="916">
        <v>10</v>
      </c>
      <c r="G49" s="917">
        <v>3</v>
      </c>
      <c r="H49" s="916">
        <v>8</v>
      </c>
      <c r="I49" s="917">
        <v>3</v>
      </c>
      <c r="J49" s="916">
        <v>6</v>
      </c>
      <c r="K49" s="917">
        <v>3</v>
      </c>
      <c r="L49" s="916">
        <v>4</v>
      </c>
      <c r="M49" s="917">
        <v>3</v>
      </c>
      <c r="N49" s="918">
        <v>2</v>
      </c>
      <c r="O49" s="919">
        <v>3</v>
      </c>
      <c r="P49" s="916">
        <v>13</v>
      </c>
      <c r="Q49" s="917">
        <v>3</v>
      </c>
      <c r="R49" s="916">
        <v>11</v>
      </c>
      <c r="S49" s="917">
        <v>3</v>
      </c>
      <c r="T49" s="916">
        <v>9</v>
      </c>
      <c r="U49" s="917">
        <v>3</v>
      </c>
      <c r="V49" s="916">
        <v>7</v>
      </c>
      <c r="W49" s="917">
        <v>3</v>
      </c>
      <c r="X49" s="916">
        <v>5</v>
      </c>
      <c r="Y49" s="917">
        <v>3</v>
      </c>
      <c r="Z49" s="920">
        <v>3</v>
      </c>
      <c r="AA49" s="921">
        <v>3</v>
      </c>
      <c r="AB49" s="918">
        <v>1</v>
      </c>
      <c r="AC49" s="919">
        <v>3</v>
      </c>
      <c r="AD49" s="916">
        <v>14</v>
      </c>
      <c r="AE49" s="917">
        <v>3</v>
      </c>
      <c r="AG49" s="362"/>
    </row>
    <row r="50" spans="3:33" ht="24.5" x14ac:dyDescent="0.7">
      <c r="C50" s="911">
        <v>4</v>
      </c>
      <c r="D50" s="916">
        <v>11</v>
      </c>
      <c r="E50" s="917">
        <v>4</v>
      </c>
      <c r="F50" s="916">
        <v>9</v>
      </c>
      <c r="G50" s="917">
        <v>4</v>
      </c>
      <c r="H50" s="916">
        <v>7</v>
      </c>
      <c r="I50" s="917">
        <v>4</v>
      </c>
      <c r="J50" s="916">
        <v>5</v>
      </c>
      <c r="K50" s="917">
        <v>4</v>
      </c>
      <c r="L50" s="918">
        <v>3</v>
      </c>
      <c r="M50" s="919">
        <v>4</v>
      </c>
      <c r="N50" s="918">
        <v>1</v>
      </c>
      <c r="O50" s="919">
        <v>4</v>
      </c>
      <c r="P50" s="916">
        <v>14</v>
      </c>
      <c r="Q50" s="917">
        <v>4</v>
      </c>
      <c r="R50" s="916">
        <v>12</v>
      </c>
      <c r="S50" s="917">
        <v>4</v>
      </c>
      <c r="T50" s="916">
        <v>10</v>
      </c>
      <c r="U50" s="917">
        <v>4</v>
      </c>
      <c r="V50" s="916">
        <v>8</v>
      </c>
      <c r="W50" s="917">
        <v>4</v>
      </c>
      <c r="X50" s="916">
        <v>6</v>
      </c>
      <c r="Y50" s="917">
        <v>4</v>
      </c>
      <c r="Z50" s="920">
        <v>4</v>
      </c>
      <c r="AA50" s="921">
        <v>4</v>
      </c>
      <c r="AB50" s="918">
        <v>2</v>
      </c>
      <c r="AC50" s="919">
        <v>4</v>
      </c>
      <c r="AD50" s="916">
        <v>13</v>
      </c>
      <c r="AE50" s="917">
        <v>4</v>
      </c>
      <c r="AG50" s="362"/>
    </row>
    <row r="51" spans="3:33" ht="24.5" x14ac:dyDescent="0.7">
      <c r="C51" s="911">
        <v>5</v>
      </c>
      <c r="D51" s="916">
        <v>10</v>
      </c>
      <c r="E51" s="917">
        <v>5</v>
      </c>
      <c r="F51" s="916">
        <v>8</v>
      </c>
      <c r="G51" s="917">
        <v>5</v>
      </c>
      <c r="H51" s="916">
        <v>6</v>
      </c>
      <c r="I51" s="917">
        <v>5</v>
      </c>
      <c r="J51" s="918">
        <v>4</v>
      </c>
      <c r="K51" s="919">
        <v>5</v>
      </c>
      <c r="L51" s="918">
        <v>2</v>
      </c>
      <c r="M51" s="919">
        <v>5</v>
      </c>
      <c r="N51" s="916">
        <v>13</v>
      </c>
      <c r="O51" s="917">
        <v>5</v>
      </c>
      <c r="P51" s="916">
        <v>11</v>
      </c>
      <c r="Q51" s="917">
        <v>5</v>
      </c>
      <c r="R51" s="916">
        <v>9</v>
      </c>
      <c r="S51" s="917">
        <v>5</v>
      </c>
      <c r="T51" s="916">
        <v>7</v>
      </c>
      <c r="U51" s="917">
        <v>5</v>
      </c>
      <c r="V51" s="920">
        <v>5</v>
      </c>
      <c r="W51" s="921">
        <v>5</v>
      </c>
      <c r="X51" s="918">
        <v>3</v>
      </c>
      <c r="Y51" s="919">
        <v>5</v>
      </c>
      <c r="Z51" s="918">
        <v>1</v>
      </c>
      <c r="AA51" s="919">
        <v>5</v>
      </c>
      <c r="AB51" s="916">
        <v>14</v>
      </c>
      <c r="AC51" s="917">
        <v>5</v>
      </c>
      <c r="AD51" s="916">
        <v>12</v>
      </c>
      <c r="AE51" s="917">
        <v>5</v>
      </c>
      <c r="AG51" s="359"/>
    </row>
    <row r="52" spans="3:33" ht="24.5" x14ac:dyDescent="0.7">
      <c r="C52" s="911">
        <v>6</v>
      </c>
      <c r="D52" s="916">
        <v>9</v>
      </c>
      <c r="E52" s="917">
        <v>6</v>
      </c>
      <c r="F52" s="916">
        <v>7</v>
      </c>
      <c r="G52" s="917">
        <v>6</v>
      </c>
      <c r="H52" s="918">
        <v>5</v>
      </c>
      <c r="I52" s="919">
        <v>6</v>
      </c>
      <c r="J52" s="918">
        <v>3</v>
      </c>
      <c r="K52" s="919">
        <v>6</v>
      </c>
      <c r="L52" s="918">
        <v>1</v>
      </c>
      <c r="M52" s="919">
        <v>6</v>
      </c>
      <c r="N52" s="916">
        <v>14</v>
      </c>
      <c r="O52" s="917">
        <v>6</v>
      </c>
      <c r="P52" s="916">
        <v>12</v>
      </c>
      <c r="Q52" s="917">
        <v>6</v>
      </c>
      <c r="R52" s="916">
        <v>10</v>
      </c>
      <c r="S52" s="917">
        <v>6</v>
      </c>
      <c r="T52" s="916">
        <v>8</v>
      </c>
      <c r="U52" s="917">
        <v>6</v>
      </c>
      <c r="V52" s="920">
        <v>6</v>
      </c>
      <c r="W52" s="921">
        <v>6</v>
      </c>
      <c r="X52" s="918">
        <v>4</v>
      </c>
      <c r="Y52" s="919">
        <v>6</v>
      </c>
      <c r="Z52" s="918">
        <v>2</v>
      </c>
      <c r="AA52" s="919">
        <v>6</v>
      </c>
      <c r="AB52" s="916">
        <v>13</v>
      </c>
      <c r="AC52" s="917">
        <v>6</v>
      </c>
      <c r="AD52" s="916">
        <v>11</v>
      </c>
      <c r="AE52" s="917">
        <v>6</v>
      </c>
      <c r="AG52" s="362"/>
    </row>
    <row r="53" spans="3:33" ht="24.5" x14ac:dyDescent="0.7">
      <c r="C53" s="911">
        <v>7</v>
      </c>
      <c r="D53" s="916">
        <v>8</v>
      </c>
      <c r="E53" s="917">
        <v>7</v>
      </c>
      <c r="F53" s="918">
        <v>6</v>
      </c>
      <c r="G53" s="919">
        <v>7</v>
      </c>
      <c r="H53" s="918">
        <v>4</v>
      </c>
      <c r="I53" s="919">
        <v>7</v>
      </c>
      <c r="J53" s="918">
        <v>2</v>
      </c>
      <c r="K53" s="919">
        <v>7</v>
      </c>
      <c r="L53" s="916">
        <v>13</v>
      </c>
      <c r="M53" s="917">
        <v>7</v>
      </c>
      <c r="N53" s="916">
        <v>11</v>
      </c>
      <c r="O53" s="917">
        <v>7</v>
      </c>
      <c r="P53" s="916">
        <v>9</v>
      </c>
      <c r="Q53" s="917">
        <v>7</v>
      </c>
      <c r="R53" s="920">
        <v>7</v>
      </c>
      <c r="S53" s="921">
        <v>7</v>
      </c>
      <c r="T53" s="918">
        <v>5</v>
      </c>
      <c r="U53" s="919">
        <v>7</v>
      </c>
      <c r="V53" s="918">
        <v>3</v>
      </c>
      <c r="W53" s="919">
        <v>7</v>
      </c>
      <c r="X53" s="918">
        <v>1</v>
      </c>
      <c r="Y53" s="919">
        <v>7</v>
      </c>
      <c r="Z53" s="916">
        <v>14</v>
      </c>
      <c r="AA53" s="917">
        <v>7</v>
      </c>
      <c r="AB53" s="916">
        <v>12</v>
      </c>
      <c r="AC53" s="917">
        <v>7</v>
      </c>
      <c r="AD53" s="916">
        <v>10</v>
      </c>
      <c r="AE53" s="917">
        <v>7</v>
      </c>
      <c r="AG53" s="359"/>
    </row>
    <row r="54" spans="3:33" ht="24.5" x14ac:dyDescent="0.7">
      <c r="C54" s="911">
        <v>8</v>
      </c>
      <c r="D54" s="918">
        <v>7</v>
      </c>
      <c r="E54" s="919">
        <v>8</v>
      </c>
      <c r="F54" s="918">
        <v>5</v>
      </c>
      <c r="G54" s="919">
        <v>8</v>
      </c>
      <c r="H54" s="918">
        <v>3</v>
      </c>
      <c r="I54" s="919">
        <v>8</v>
      </c>
      <c r="J54" s="918">
        <v>1</v>
      </c>
      <c r="K54" s="919">
        <v>8</v>
      </c>
      <c r="L54" s="916">
        <v>14</v>
      </c>
      <c r="M54" s="917">
        <v>8</v>
      </c>
      <c r="N54" s="916">
        <v>12</v>
      </c>
      <c r="O54" s="917">
        <v>8</v>
      </c>
      <c r="P54" s="916">
        <v>10</v>
      </c>
      <c r="Q54" s="917">
        <v>8</v>
      </c>
      <c r="R54" s="920">
        <v>8</v>
      </c>
      <c r="S54" s="921">
        <v>8</v>
      </c>
      <c r="T54" s="918">
        <v>6</v>
      </c>
      <c r="U54" s="919">
        <v>8</v>
      </c>
      <c r="V54" s="918">
        <v>4</v>
      </c>
      <c r="W54" s="919">
        <v>8</v>
      </c>
      <c r="X54" s="918">
        <v>2</v>
      </c>
      <c r="Y54" s="919">
        <v>8</v>
      </c>
      <c r="Z54" s="916">
        <v>13</v>
      </c>
      <c r="AA54" s="917">
        <v>8</v>
      </c>
      <c r="AB54" s="916">
        <v>11</v>
      </c>
      <c r="AC54" s="917">
        <v>8</v>
      </c>
      <c r="AD54" s="916">
        <v>9</v>
      </c>
      <c r="AE54" s="917">
        <v>8</v>
      </c>
      <c r="AG54" s="362"/>
    </row>
    <row r="55" spans="3:33" ht="24.5" x14ac:dyDescent="0.7">
      <c r="C55" s="911">
        <v>9</v>
      </c>
      <c r="D55" s="918">
        <v>6</v>
      </c>
      <c r="E55" s="919">
        <v>9</v>
      </c>
      <c r="F55" s="918">
        <v>4</v>
      </c>
      <c r="G55" s="919">
        <v>9</v>
      </c>
      <c r="H55" s="918">
        <v>2</v>
      </c>
      <c r="I55" s="919">
        <v>9</v>
      </c>
      <c r="J55" s="916">
        <v>13</v>
      </c>
      <c r="K55" s="917">
        <v>9</v>
      </c>
      <c r="L55" s="916">
        <v>11</v>
      </c>
      <c r="M55" s="917">
        <v>9</v>
      </c>
      <c r="N55" s="920">
        <v>9</v>
      </c>
      <c r="O55" s="921">
        <v>9</v>
      </c>
      <c r="P55" s="918">
        <v>7</v>
      </c>
      <c r="Q55" s="919">
        <v>9</v>
      </c>
      <c r="R55" s="918">
        <v>5</v>
      </c>
      <c r="S55" s="919">
        <v>9</v>
      </c>
      <c r="T55" s="918">
        <v>3</v>
      </c>
      <c r="U55" s="919">
        <v>9</v>
      </c>
      <c r="V55" s="918">
        <v>1</v>
      </c>
      <c r="W55" s="919">
        <v>9</v>
      </c>
      <c r="X55" s="916">
        <v>14</v>
      </c>
      <c r="Y55" s="917">
        <v>9</v>
      </c>
      <c r="Z55" s="916">
        <v>12</v>
      </c>
      <c r="AA55" s="917">
        <v>9</v>
      </c>
      <c r="AB55" s="916">
        <v>10</v>
      </c>
      <c r="AC55" s="917">
        <v>9</v>
      </c>
      <c r="AD55" s="918">
        <v>8</v>
      </c>
      <c r="AE55" s="919">
        <v>9</v>
      </c>
      <c r="AG55" s="359"/>
    </row>
    <row r="56" spans="3:33" ht="24.5" x14ac:dyDescent="0.7">
      <c r="C56" s="911">
        <v>10</v>
      </c>
      <c r="D56" s="918">
        <v>5</v>
      </c>
      <c r="E56" s="919">
        <v>10</v>
      </c>
      <c r="F56" s="918">
        <v>3</v>
      </c>
      <c r="G56" s="919">
        <v>10</v>
      </c>
      <c r="H56" s="918">
        <v>1</v>
      </c>
      <c r="I56" s="919">
        <v>10</v>
      </c>
      <c r="J56" s="916">
        <v>14</v>
      </c>
      <c r="K56" s="917">
        <v>10</v>
      </c>
      <c r="L56" s="916">
        <v>12</v>
      </c>
      <c r="M56" s="917">
        <v>10</v>
      </c>
      <c r="N56" s="920">
        <v>10</v>
      </c>
      <c r="O56" s="921">
        <v>10</v>
      </c>
      <c r="P56" s="918">
        <v>8</v>
      </c>
      <c r="Q56" s="919">
        <v>10</v>
      </c>
      <c r="R56" s="918">
        <v>6</v>
      </c>
      <c r="S56" s="919">
        <v>10</v>
      </c>
      <c r="T56" s="918">
        <v>4</v>
      </c>
      <c r="U56" s="919">
        <v>10</v>
      </c>
      <c r="V56" s="918">
        <v>2</v>
      </c>
      <c r="W56" s="919">
        <v>10</v>
      </c>
      <c r="X56" s="916">
        <v>13</v>
      </c>
      <c r="Y56" s="917">
        <v>10</v>
      </c>
      <c r="Z56" s="916">
        <v>11</v>
      </c>
      <c r="AA56" s="917">
        <v>10</v>
      </c>
      <c r="AB56" s="918">
        <v>9</v>
      </c>
      <c r="AC56" s="919">
        <v>10</v>
      </c>
      <c r="AD56" s="918">
        <v>7</v>
      </c>
      <c r="AE56" s="919">
        <v>10</v>
      </c>
      <c r="AG56" s="362"/>
    </row>
    <row r="57" spans="3:33" ht="24.5" x14ac:dyDescent="0.7">
      <c r="C57" s="911">
        <v>11</v>
      </c>
      <c r="D57" s="918">
        <v>4</v>
      </c>
      <c r="E57" s="919">
        <v>11</v>
      </c>
      <c r="F57" s="918">
        <v>2</v>
      </c>
      <c r="G57" s="919">
        <v>11</v>
      </c>
      <c r="H57" s="916">
        <v>13</v>
      </c>
      <c r="I57" s="917">
        <v>11</v>
      </c>
      <c r="J57" s="920">
        <v>11</v>
      </c>
      <c r="K57" s="921">
        <v>11</v>
      </c>
      <c r="L57" s="918">
        <v>9</v>
      </c>
      <c r="M57" s="919">
        <v>11</v>
      </c>
      <c r="N57" s="918">
        <v>7</v>
      </c>
      <c r="O57" s="919">
        <v>11</v>
      </c>
      <c r="P57" s="918">
        <v>5</v>
      </c>
      <c r="Q57" s="919">
        <v>11</v>
      </c>
      <c r="R57" s="918">
        <v>3</v>
      </c>
      <c r="S57" s="919">
        <v>11</v>
      </c>
      <c r="T57" s="918">
        <v>1</v>
      </c>
      <c r="U57" s="919">
        <v>11</v>
      </c>
      <c r="V57" s="916">
        <v>14</v>
      </c>
      <c r="W57" s="917">
        <v>11</v>
      </c>
      <c r="X57" s="916">
        <v>12</v>
      </c>
      <c r="Y57" s="917">
        <v>11</v>
      </c>
      <c r="Z57" s="918">
        <v>10</v>
      </c>
      <c r="AA57" s="919">
        <v>11</v>
      </c>
      <c r="AB57" s="918">
        <v>8</v>
      </c>
      <c r="AC57" s="919">
        <v>11</v>
      </c>
      <c r="AD57" s="918">
        <v>6</v>
      </c>
      <c r="AE57" s="919">
        <v>11</v>
      </c>
      <c r="AG57" s="359"/>
    </row>
    <row r="58" spans="3:33" ht="24.5" x14ac:dyDescent="0.7">
      <c r="C58" s="911">
        <v>12</v>
      </c>
      <c r="D58" s="918">
        <v>3</v>
      </c>
      <c r="E58" s="919">
        <v>12</v>
      </c>
      <c r="F58" s="918">
        <v>1</v>
      </c>
      <c r="G58" s="919">
        <v>12</v>
      </c>
      <c r="H58" s="916">
        <v>14</v>
      </c>
      <c r="I58" s="917">
        <v>12</v>
      </c>
      <c r="J58" s="920">
        <v>12</v>
      </c>
      <c r="K58" s="921">
        <v>12</v>
      </c>
      <c r="L58" s="918">
        <v>10</v>
      </c>
      <c r="M58" s="919">
        <v>12</v>
      </c>
      <c r="N58" s="918">
        <v>8</v>
      </c>
      <c r="O58" s="919">
        <v>12</v>
      </c>
      <c r="P58" s="918">
        <v>6</v>
      </c>
      <c r="Q58" s="919">
        <v>12</v>
      </c>
      <c r="R58" s="918">
        <v>4</v>
      </c>
      <c r="S58" s="919">
        <v>12</v>
      </c>
      <c r="T58" s="918">
        <v>2</v>
      </c>
      <c r="U58" s="919">
        <v>12</v>
      </c>
      <c r="V58" s="916">
        <v>13</v>
      </c>
      <c r="W58" s="917">
        <v>12</v>
      </c>
      <c r="X58" s="918">
        <v>11</v>
      </c>
      <c r="Y58" s="919">
        <v>12</v>
      </c>
      <c r="Z58" s="918">
        <v>9</v>
      </c>
      <c r="AA58" s="919">
        <v>12</v>
      </c>
      <c r="AB58" s="918">
        <v>7</v>
      </c>
      <c r="AC58" s="919">
        <v>12</v>
      </c>
      <c r="AD58" s="918">
        <v>5</v>
      </c>
      <c r="AE58" s="919">
        <v>12</v>
      </c>
      <c r="AG58" s="362"/>
    </row>
    <row r="59" spans="3:33" ht="24.5" x14ac:dyDescent="0.7">
      <c r="C59" s="911">
        <v>13</v>
      </c>
      <c r="D59" s="918">
        <v>2</v>
      </c>
      <c r="E59" s="919">
        <v>13</v>
      </c>
      <c r="F59" s="920">
        <v>13</v>
      </c>
      <c r="G59" s="921">
        <v>13</v>
      </c>
      <c r="H59" s="918">
        <v>11</v>
      </c>
      <c r="I59" s="919">
        <v>13</v>
      </c>
      <c r="J59" s="918">
        <v>9</v>
      </c>
      <c r="K59" s="919">
        <v>13</v>
      </c>
      <c r="L59" s="918">
        <v>7</v>
      </c>
      <c r="M59" s="919">
        <v>13</v>
      </c>
      <c r="N59" s="918">
        <v>5</v>
      </c>
      <c r="O59" s="919">
        <v>13</v>
      </c>
      <c r="P59" s="918">
        <v>3</v>
      </c>
      <c r="Q59" s="919">
        <v>13</v>
      </c>
      <c r="R59" s="918">
        <v>1</v>
      </c>
      <c r="S59" s="919">
        <v>13</v>
      </c>
      <c r="T59" s="916">
        <v>14</v>
      </c>
      <c r="U59" s="917">
        <v>13</v>
      </c>
      <c r="V59" s="918">
        <v>12</v>
      </c>
      <c r="W59" s="919">
        <v>13</v>
      </c>
      <c r="X59" s="918">
        <v>10</v>
      </c>
      <c r="Y59" s="919">
        <v>13</v>
      </c>
      <c r="Z59" s="918">
        <v>8</v>
      </c>
      <c r="AA59" s="919">
        <v>13</v>
      </c>
      <c r="AB59" s="918">
        <v>6</v>
      </c>
      <c r="AC59" s="919">
        <v>13</v>
      </c>
      <c r="AD59" s="918">
        <v>4</v>
      </c>
      <c r="AE59" s="919">
        <v>13</v>
      </c>
      <c r="AG59" s="359"/>
    </row>
    <row r="60" spans="3:33" ht="24.5" x14ac:dyDescent="0.7">
      <c r="C60" s="911">
        <v>14</v>
      </c>
      <c r="D60" s="922">
        <v>1</v>
      </c>
      <c r="E60" s="923">
        <v>14</v>
      </c>
      <c r="F60" s="924">
        <v>14</v>
      </c>
      <c r="G60" s="925">
        <v>14</v>
      </c>
      <c r="H60" s="922">
        <v>12</v>
      </c>
      <c r="I60" s="923">
        <v>14</v>
      </c>
      <c r="J60" s="922">
        <v>10</v>
      </c>
      <c r="K60" s="923">
        <v>14</v>
      </c>
      <c r="L60" s="922">
        <v>8</v>
      </c>
      <c r="M60" s="923">
        <v>14</v>
      </c>
      <c r="N60" s="922">
        <v>6</v>
      </c>
      <c r="O60" s="923">
        <v>14</v>
      </c>
      <c r="P60" s="922">
        <v>4</v>
      </c>
      <c r="Q60" s="923">
        <v>14</v>
      </c>
      <c r="R60" s="922">
        <v>2</v>
      </c>
      <c r="S60" s="923">
        <v>14</v>
      </c>
      <c r="T60" s="922">
        <v>13</v>
      </c>
      <c r="U60" s="923">
        <v>14</v>
      </c>
      <c r="V60" s="922">
        <v>11</v>
      </c>
      <c r="W60" s="923">
        <v>14</v>
      </c>
      <c r="X60" s="922">
        <v>9</v>
      </c>
      <c r="Y60" s="923">
        <v>14</v>
      </c>
      <c r="Z60" s="922">
        <v>7</v>
      </c>
      <c r="AA60" s="923">
        <v>14</v>
      </c>
      <c r="AB60" s="922">
        <v>5</v>
      </c>
      <c r="AC60" s="923">
        <v>14</v>
      </c>
      <c r="AD60" s="922">
        <v>3</v>
      </c>
      <c r="AE60" s="923">
        <v>14</v>
      </c>
      <c r="AG60" s="359"/>
    </row>
  </sheetData>
  <sheetProtection sheet="1" objects="1" scenarios="1"/>
  <mergeCells count="48">
    <mergeCell ref="Z45:AA45"/>
    <mergeCell ref="L45:M45"/>
    <mergeCell ref="N45:O45"/>
    <mergeCell ref="P45:Q45"/>
    <mergeCell ref="R45:S45"/>
    <mergeCell ref="T45:U45"/>
    <mergeCell ref="F45:G45"/>
    <mergeCell ref="H45:I45"/>
    <mergeCell ref="J45:K45"/>
    <mergeCell ref="V45:W45"/>
    <mergeCell ref="X45:Y45"/>
    <mergeCell ref="C44:C46"/>
    <mergeCell ref="AB45:AC45"/>
    <mergeCell ref="AD45:AE45"/>
    <mergeCell ref="P4:Q4"/>
    <mergeCell ref="R4:S4"/>
    <mergeCell ref="T4:U4"/>
    <mergeCell ref="V4:W4"/>
    <mergeCell ref="X4:Y4"/>
    <mergeCell ref="Z4:AA4"/>
    <mergeCell ref="L4:M4"/>
    <mergeCell ref="N4:O4"/>
    <mergeCell ref="D4:E4"/>
    <mergeCell ref="F4:G4"/>
    <mergeCell ref="H4:I4"/>
    <mergeCell ref="J4:K4"/>
    <mergeCell ref="D45:E45"/>
    <mergeCell ref="CG4:CI4"/>
    <mergeCell ref="CJ4:CL4"/>
    <mergeCell ref="CM4:CO4"/>
    <mergeCell ref="AB4:AC4"/>
    <mergeCell ref="AD4:AE4"/>
    <mergeCell ref="AH4:AI4"/>
    <mergeCell ref="BR4:BT4"/>
    <mergeCell ref="BU4:BW4"/>
    <mergeCell ref="BX4:BZ4"/>
    <mergeCell ref="CA4:CC4"/>
    <mergeCell ref="CD4:CF4"/>
    <mergeCell ref="BC4:BE4"/>
    <mergeCell ref="BF4:BH4"/>
    <mergeCell ref="BI4:BK4"/>
    <mergeCell ref="BL4:BN4"/>
    <mergeCell ref="BO4:BQ4"/>
    <mergeCell ref="CP4:CR4"/>
    <mergeCell ref="CS4:CU4"/>
    <mergeCell ref="CV4:CX4"/>
    <mergeCell ref="CY4:DA4"/>
    <mergeCell ref="DB4:DD4"/>
  </mergeCells>
  <pageMargins left="0.2298611111111111" right="0.35972222222222222" top="0.27013888888888887" bottom="0.20972222222222223" header="0.51180555555555551" footer="0.51180555555555551"/>
  <pageSetup paperSize="9" scale="75" firstPageNumber="0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AG55"/>
  <sheetViews>
    <sheetView zoomScale="55" zoomScaleNormal="55" workbookViewId="0">
      <selection activeCell="D28" sqref="D28:G28"/>
    </sheetView>
  </sheetViews>
  <sheetFormatPr baseColWidth="10" defaultColWidth="11.453125" defaultRowHeight="12.5" x14ac:dyDescent="0.25"/>
  <cols>
    <col min="1" max="1" width="7.81640625" style="370" customWidth="1"/>
    <col min="2" max="2" width="39.26953125" style="370" customWidth="1"/>
    <col min="3" max="3" width="3.453125" style="370" customWidth="1"/>
    <col min="4" max="4" width="5.453125" style="370" customWidth="1"/>
    <col min="5" max="7" width="7" style="370" customWidth="1"/>
    <col min="8" max="8" width="3.1796875" style="370" customWidth="1"/>
    <col min="9" max="9" width="11.54296875" style="370" customWidth="1"/>
    <col min="10" max="10" width="2.81640625" style="370" customWidth="1"/>
    <col min="11" max="11" width="14.1796875" style="370" customWidth="1"/>
    <col min="12" max="12" width="4.1796875" style="370" customWidth="1"/>
    <col min="13" max="13" width="30.7265625" hidden="1" customWidth="1"/>
    <col min="14" max="14" width="2.1796875" style="370" hidden="1" customWidth="1"/>
    <col min="15" max="15" width="21.54296875" style="370" hidden="1" customWidth="1"/>
    <col min="16" max="16" width="43.453125" style="370" hidden="1" customWidth="1"/>
    <col min="17" max="17" width="2.453125" style="370" hidden="1" customWidth="1"/>
    <col min="18" max="18" width="4.7265625" style="370" hidden="1" customWidth="1"/>
    <col min="19" max="19" width="4" style="370" hidden="1" customWidth="1"/>
    <col min="20" max="21" width="3.7265625" style="370" hidden="1" customWidth="1"/>
    <col min="22" max="22" width="43.7265625" style="370" hidden="1" customWidth="1"/>
    <col min="23" max="24" width="3.81640625" style="370" hidden="1" customWidth="1"/>
    <col min="25" max="27" width="7.1796875" style="370" hidden="1" customWidth="1"/>
    <col min="28" max="28" width="3.7265625" style="370" hidden="1" customWidth="1"/>
    <col min="29" max="29" width="15.81640625" style="370" hidden="1" customWidth="1"/>
    <col min="30" max="30" width="3.7265625" style="370" hidden="1" customWidth="1"/>
    <col min="31" max="33" width="11.453125" style="370" hidden="1" customWidth="1"/>
    <col min="34" max="37" width="11.453125" style="370" customWidth="1"/>
    <col min="38" max="16384" width="11.453125" style="370"/>
  </cols>
  <sheetData>
    <row r="1" spans="1:31" ht="29.5" x14ac:dyDescent="0.55000000000000004">
      <c r="H1" s="258" t="s">
        <v>15</v>
      </c>
      <c r="I1" s="1168">
        <f ca="1">TODAY()</f>
        <v>46265</v>
      </c>
      <c r="J1" s="1168"/>
      <c r="K1" s="1168"/>
      <c r="L1" s="804"/>
    </row>
    <row r="2" spans="1:31" ht="6" customHeight="1" x14ac:dyDescent="0.25"/>
    <row r="3" spans="1:31" ht="36" customHeight="1" x14ac:dyDescent="0.25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</row>
    <row r="4" spans="1:31" s="407" customFormat="1" ht="4.5" customHeight="1" x14ac:dyDescent="0.7">
      <c r="G4" s="410"/>
      <c r="H4" s="409"/>
      <c r="J4" s="409"/>
      <c r="L4" s="409"/>
      <c r="U4" s="408"/>
    </row>
    <row r="5" spans="1:31" ht="29.5" x14ac:dyDescent="0.55000000000000004">
      <c r="B5" s="29" t="s">
        <v>34</v>
      </c>
      <c r="D5" s="6" t="str">
        <f>IF(F26=1,Termine!B4,IF(F26=2,Termine!B5,IF(F26=3,Termine!B6,IF(F26=4,Termine!B7,IF(F26=5,Termine!B8,IF(F26=6,Termine!B9,IF(F26=7,Termine!B10,IF(F26=8,Termine!B11,IF(F26=9,Termine!B12,IF(F26=10,Termine!B13,))))))))))</f>
        <v>Union PWV Lambrechten 1</v>
      </c>
      <c r="E5" s="6"/>
      <c r="F5" s="6"/>
    </row>
    <row r="6" spans="1:31" s="373" customFormat="1" ht="4.5" customHeight="1" x14ac:dyDescent="0.4"/>
    <row r="7" spans="1:31" s="409" customFormat="1" ht="25" x14ac:dyDescent="0.5">
      <c r="A7" s="454"/>
      <c r="B7" s="415" t="s">
        <v>2</v>
      </c>
      <c r="C7" s="454"/>
      <c r="D7" s="415"/>
      <c r="E7" s="802" t="s">
        <v>54</v>
      </c>
      <c r="F7" s="802" t="s">
        <v>55</v>
      </c>
      <c r="G7" s="802" t="s">
        <v>56</v>
      </c>
      <c r="H7" s="415"/>
      <c r="I7" s="968" t="s">
        <v>1</v>
      </c>
      <c r="J7" s="969"/>
      <c r="K7" s="968" t="s">
        <v>0</v>
      </c>
      <c r="L7" s="455"/>
    </row>
    <row r="8" spans="1:31" s="404" customFormat="1" ht="4.5" customHeight="1" x14ac:dyDescent="0.2">
      <c r="E8" s="830"/>
      <c r="F8" s="830"/>
      <c r="G8" s="830"/>
    </row>
    <row r="9" spans="1:31" s="373" customFormat="1" ht="20" x14ac:dyDescent="0.4">
      <c r="A9" s="422">
        <v>1</v>
      </c>
      <c r="B9" s="373" t="str">
        <f ca="1">INDEX(V$9:V$24,MATCH($M9,$O$9:$O$24,0))</f>
        <v>PV Brunnenthal</v>
      </c>
      <c r="E9" s="373">
        <f t="shared" ref="E9:E24" ca="1" si="0">INDEX(Y$9:Y$24,MATCH($M9,$O$9:$O$24,0))</f>
        <v>0</v>
      </c>
      <c r="F9" s="373">
        <f t="shared" ref="F9:F24" ca="1" si="1">INDEX(Z$9:Z$24,MATCH($M9,$O$9:$O$24,0))</f>
        <v>0</v>
      </c>
      <c r="G9" s="373">
        <f t="shared" ref="G9:G24" ca="1" si="2">INDEX(AA$9:AA$24,MATCH($M9,$O$9:$O$24,0))</f>
        <v>0</v>
      </c>
      <c r="I9" s="987">
        <f t="shared" ref="I9:I24" ca="1" si="3">INDEX(AC$9:AC$24,MATCH($M9,$O$9:$O$24,0))</f>
        <v>0</v>
      </c>
      <c r="K9" s="373">
        <f t="shared" ref="K9:K24" ca="1" si="4">INDEX(AE$9:AE$24,MATCH($M9,$O$9:$O$24,0))</f>
        <v>0</v>
      </c>
      <c r="M9" s="378">
        <f t="shared" ref="M9:M24" ca="1" si="5">LARGE($O$9:$O$24,A9)</f>
        <v>16</v>
      </c>
      <c r="O9" s="373">
        <f ca="1">(AE9*100+AC9)*10000+17-A9</f>
        <v>16</v>
      </c>
      <c r="P9" s="373" t="str">
        <f t="shared" ref="P9:P24" ca="1" si="6">INDEX($V$9:$V$24,MATCH(M9,$O$9:$O$24,0))</f>
        <v>PV Brunnenthal</v>
      </c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</row>
    <row r="10" spans="1:31" s="373" customFormat="1" ht="20" x14ac:dyDescent="0.4">
      <c r="A10" s="422">
        <v>2</v>
      </c>
      <c r="B10" s="373" t="str">
        <f t="shared" ref="B10:B24" ca="1" si="7">INDEX($V$9:$V$24,MATCH(M10,$O$9:$O$24,0))</f>
        <v>Union Lambrechten PWV</v>
      </c>
      <c r="E10" s="373">
        <f t="shared" ca="1" si="0"/>
        <v>0</v>
      </c>
      <c r="F10" s="373">
        <f t="shared" ca="1" si="1"/>
        <v>0</v>
      </c>
      <c r="G10" s="373">
        <f t="shared" ca="1" si="2"/>
        <v>0</v>
      </c>
      <c r="I10" s="987">
        <f t="shared" ca="1" si="3"/>
        <v>0</v>
      </c>
      <c r="K10" s="373">
        <f t="shared" ca="1" si="4"/>
        <v>0</v>
      </c>
      <c r="M10" s="378">
        <f t="shared" ca="1" si="5"/>
        <v>15</v>
      </c>
      <c r="O10" s="373">
        <f t="shared" ref="O10:O24" ca="1" si="8">(AE10*100+AC10)*10000+17-A10</f>
        <v>15</v>
      </c>
      <c r="P10" s="373" t="str">
        <f t="shared" ca="1" si="6"/>
        <v>Union Lambrechten PWV</v>
      </c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0</v>
      </c>
      <c r="Z10" s="988">
        <f t="shared" ref="Z10:Z24" ca="1" si="10">INDIRECT(CONCATENATE("'A",(_xlfn.SHEET()-3)/2+6,"'!AZ",ROW()-3))</f>
        <v>0</v>
      </c>
      <c r="AA10" s="988">
        <f t="shared" ref="AA10:AA24" ca="1" si="11">INDIRECT(CONCATENATE("'A",(_xlfn.SHEET()-3)/2+6,"'!BA",ROW()-3))</f>
        <v>0</v>
      </c>
      <c r="AB10" s="988"/>
      <c r="AC10" s="378">
        <f t="shared" ref="AC10:AC24" ca="1" si="12">INDIRECT(CONCATENATE("'A",(_xlfn.SHEET()-3)/2+6,"'!AW",ROW()-3))</f>
        <v>0</v>
      </c>
      <c r="AD10" s="988"/>
      <c r="AE10" s="988">
        <f t="shared" ref="AE10:AE24" ca="1" si="13">INDIRECT(CONCATENATE("'A",(_xlfn.SHEET()-3)/2+6,"'!AV",ROW()-3))</f>
        <v>0</v>
      </c>
    </row>
    <row r="11" spans="1:31" s="373" customFormat="1" ht="20" x14ac:dyDescent="0.4">
      <c r="A11" s="422">
        <v>3</v>
      </c>
      <c r="B11" s="373" t="str">
        <f t="shared" ca="1" si="7"/>
        <v>Union PWV Diersbach 1</v>
      </c>
      <c r="E11" s="373">
        <f t="shared" ca="1" si="0"/>
        <v>0</v>
      </c>
      <c r="F11" s="373">
        <f t="shared" ca="1" si="1"/>
        <v>0</v>
      </c>
      <c r="G11" s="373">
        <f t="shared" ca="1" si="2"/>
        <v>0</v>
      </c>
      <c r="I11" s="987">
        <f t="shared" ca="1" si="3"/>
        <v>0</v>
      </c>
      <c r="K11" s="373">
        <f t="shared" ca="1" si="4"/>
        <v>0</v>
      </c>
      <c r="M11" s="378">
        <f t="shared" ca="1" si="5"/>
        <v>14</v>
      </c>
      <c r="O11" s="373">
        <f t="shared" ca="1" si="8"/>
        <v>14</v>
      </c>
      <c r="P11" s="373" t="str">
        <f t="shared" ca="1" si="6"/>
        <v>Union PWV Diersbach 1</v>
      </c>
      <c r="V11" s="373" t="str">
        <f>CONCATENATE(mannschaften!E8)</f>
        <v>Union PWV Diersbach 1</v>
      </c>
      <c r="W11" s="490"/>
      <c r="X11" s="490"/>
      <c r="Y11" s="988">
        <f t="shared" ca="1" si="9"/>
        <v>0</v>
      </c>
      <c r="Z11" s="988">
        <f t="shared" ca="1" si="10"/>
        <v>0</v>
      </c>
      <c r="AA11" s="988">
        <f t="shared" ca="1" si="11"/>
        <v>0</v>
      </c>
      <c r="AB11" s="988"/>
      <c r="AC11" s="378">
        <f t="shared" ca="1" si="12"/>
        <v>0</v>
      </c>
      <c r="AD11" s="988"/>
      <c r="AE11" s="988">
        <f t="shared" ca="1" si="13"/>
        <v>0</v>
      </c>
    </row>
    <row r="12" spans="1:31" s="373" customFormat="1" ht="20" x14ac:dyDescent="0.4">
      <c r="A12" s="422">
        <v>4</v>
      </c>
      <c r="B12" s="373" t="str">
        <f t="shared" ca="1" si="7"/>
        <v>ASVö TSV PW St.Marienkirchen</v>
      </c>
      <c r="E12" s="373">
        <f t="shared" ca="1" si="0"/>
        <v>0</v>
      </c>
      <c r="F12" s="373">
        <f t="shared" ca="1" si="1"/>
        <v>0</v>
      </c>
      <c r="G12" s="373">
        <f t="shared" ca="1" si="2"/>
        <v>0</v>
      </c>
      <c r="I12" s="987">
        <f t="shared" ca="1" si="3"/>
        <v>0</v>
      </c>
      <c r="K12" s="373">
        <f t="shared" ca="1" si="4"/>
        <v>0</v>
      </c>
      <c r="M12" s="378">
        <f t="shared" ca="1" si="5"/>
        <v>13</v>
      </c>
      <c r="O12" s="373">
        <f t="shared" ca="1" si="8"/>
        <v>13</v>
      </c>
      <c r="P12" s="373" t="str">
        <f t="shared" ca="1" si="6"/>
        <v>ASVö TSV PW St.Marienkirchen</v>
      </c>
      <c r="V12" s="373" t="str">
        <f>CONCATENATE(mannschaften!E9)</f>
        <v>ASVö TSV PW St.Marienkirchen</v>
      </c>
      <c r="W12" s="490"/>
      <c r="X12" s="490"/>
      <c r="Y12" s="988">
        <f t="shared" ca="1" si="9"/>
        <v>0</v>
      </c>
      <c r="Z12" s="988">
        <f t="shared" ca="1" si="10"/>
        <v>0</v>
      </c>
      <c r="AA12" s="988">
        <f t="shared" ca="1" si="11"/>
        <v>0</v>
      </c>
      <c r="AB12" s="988"/>
      <c r="AC12" s="378">
        <f t="shared" ca="1" si="12"/>
        <v>0</v>
      </c>
      <c r="AD12" s="988"/>
      <c r="AE12" s="988">
        <f t="shared" ca="1" si="13"/>
        <v>0</v>
      </c>
    </row>
    <row r="13" spans="1:31" s="373" customFormat="1" ht="20" x14ac:dyDescent="0.4">
      <c r="A13" s="422">
        <v>5</v>
      </c>
      <c r="B13" s="373" t="str">
        <f t="shared" ca="1" si="7"/>
        <v>ASVÖ PV Taufkirchen 1</v>
      </c>
      <c r="E13" s="373">
        <f t="shared" ca="1" si="0"/>
        <v>0</v>
      </c>
      <c r="F13" s="373">
        <f t="shared" ca="1" si="1"/>
        <v>0</v>
      </c>
      <c r="G13" s="373">
        <f t="shared" ca="1" si="2"/>
        <v>0</v>
      </c>
      <c r="I13" s="987">
        <f t="shared" ca="1" si="3"/>
        <v>0</v>
      </c>
      <c r="K13" s="373">
        <f t="shared" ca="1" si="4"/>
        <v>0</v>
      </c>
      <c r="M13" s="378">
        <f t="shared" ca="1" si="5"/>
        <v>12</v>
      </c>
      <c r="O13" s="373">
        <f t="shared" ca="1" si="8"/>
        <v>12</v>
      </c>
      <c r="P13" s="373" t="str">
        <f t="shared" ca="1" si="6"/>
        <v>ASVÖ PV Taufkirchen 1</v>
      </c>
      <c r="V13" s="373" t="str">
        <f>CONCATENATE(mannschaften!E10)</f>
        <v>ASVÖ PV Taufkirchen 1</v>
      </c>
      <c r="W13" s="490"/>
      <c r="X13" s="490"/>
      <c r="Y13" s="988">
        <f t="shared" ca="1" si="9"/>
        <v>0</v>
      </c>
      <c r="Z13" s="988">
        <f t="shared" ca="1" si="10"/>
        <v>0</v>
      </c>
      <c r="AA13" s="988">
        <f t="shared" ca="1" si="11"/>
        <v>0</v>
      </c>
      <c r="AB13" s="988"/>
      <c r="AC13" s="378">
        <f t="shared" ca="1" si="12"/>
        <v>0</v>
      </c>
      <c r="AD13" s="988"/>
      <c r="AE13" s="988">
        <f t="shared" ca="1" si="13"/>
        <v>0</v>
      </c>
    </row>
    <row r="14" spans="1:31" s="373" customFormat="1" ht="20" x14ac:dyDescent="0.4">
      <c r="A14" s="422">
        <v>6</v>
      </c>
      <c r="B14" s="373" t="str">
        <f t="shared" ca="1" si="7"/>
        <v>Union PWV Diersbach 2</v>
      </c>
      <c r="E14" s="373">
        <f t="shared" ca="1" si="0"/>
        <v>0</v>
      </c>
      <c r="F14" s="373">
        <f t="shared" ca="1" si="1"/>
        <v>0</v>
      </c>
      <c r="G14" s="373">
        <f t="shared" ca="1" si="2"/>
        <v>0</v>
      </c>
      <c r="I14" s="987">
        <f t="shared" ca="1" si="3"/>
        <v>0</v>
      </c>
      <c r="K14" s="373">
        <f t="shared" ca="1" si="4"/>
        <v>0</v>
      </c>
      <c r="M14" s="378">
        <f t="shared" ca="1" si="5"/>
        <v>11</v>
      </c>
      <c r="O14" s="373">
        <f t="shared" ca="1" si="8"/>
        <v>11</v>
      </c>
      <c r="P14" s="373" t="str">
        <f t="shared" ca="1" si="6"/>
        <v>Union PWV Diersbach 2</v>
      </c>
      <c r="V14" s="373" t="str">
        <f>CONCATENATE(mannschaften!E11)</f>
        <v>Union PWV Diersbach 2</v>
      </c>
      <c r="W14" s="490"/>
      <c r="X14" s="490"/>
      <c r="Y14" s="988">
        <f t="shared" ca="1" si="9"/>
        <v>0</v>
      </c>
      <c r="Z14" s="988">
        <f t="shared" ca="1" si="10"/>
        <v>0</v>
      </c>
      <c r="AA14" s="988">
        <f t="shared" ca="1" si="11"/>
        <v>0</v>
      </c>
      <c r="AB14" s="988"/>
      <c r="AC14" s="378">
        <f t="shared" ca="1" si="12"/>
        <v>0</v>
      </c>
      <c r="AD14" s="988"/>
      <c r="AE14" s="988">
        <f t="shared" ca="1" si="13"/>
        <v>0</v>
      </c>
    </row>
    <row r="15" spans="1:31" s="373" customFormat="1" ht="20" x14ac:dyDescent="0.4">
      <c r="A15" s="422">
        <v>7</v>
      </c>
      <c r="B15" s="373" t="str">
        <f t="shared" ca="1" si="7"/>
        <v>PV Hub</v>
      </c>
      <c r="E15" s="373">
        <f t="shared" ca="1" si="0"/>
        <v>0</v>
      </c>
      <c r="F15" s="373">
        <f t="shared" ca="1" si="1"/>
        <v>0</v>
      </c>
      <c r="G15" s="373">
        <f t="shared" ca="1" si="2"/>
        <v>0</v>
      </c>
      <c r="I15" s="987">
        <f t="shared" ca="1" si="3"/>
        <v>0</v>
      </c>
      <c r="K15" s="373">
        <f t="shared" ca="1" si="4"/>
        <v>0</v>
      </c>
      <c r="M15" s="378">
        <f t="shared" ca="1" si="5"/>
        <v>10</v>
      </c>
      <c r="O15" s="373">
        <f t="shared" ca="1" si="8"/>
        <v>10</v>
      </c>
      <c r="P15" s="373" t="str">
        <f t="shared" ca="1" si="6"/>
        <v>PV Hub</v>
      </c>
      <c r="V15" s="373" t="str">
        <f>CONCATENATE(mannschaften!E12)</f>
        <v>PV Hub</v>
      </c>
      <c r="W15" s="490"/>
      <c r="X15" s="490"/>
      <c r="Y15" s="988">
        <f t="shared" ca="1" si="9"/>
        <v>0</v>
      </c>
      <c r="Z15" s="988">
        <f t="shared" ca="1" si="10"/>
        <v>0</v>
      </c>
      <c r="AA15" s="988">
        <f t="shared" ca="1" si="11"/>
        <v>0</v>
      </c>
      <c r="AB15" s="988"/>
      <c r="AC15" s="378">
        <f t="shared" ca="1" si="12"/>
        <v>0</v>
      </c>
      <c r="AD15" s="988"/>
      <c r="AE15" s="988">
        <f t="shared" ca="1" si="13"/>
        <v>0</v>
      </c>
    </row>
    <row r="16" spans="1:31" s="373" customFormat="1" ht="20" x14ac:dyDescent="0.4">
      <c r="A16" s="422">
        <v>8</v>
      </c>
      <c r="B16" s="373" t="str">
        <f t="shared" ca="1" si="7"/>
        <v>Union PWV Ort/Osternach</v>
      </c>
      <c r="E16" s="373">
        <f t="shared" ca="1" si="0"/>
        <v>0</v>
      </c>
      <c r="F16" s="373">
        <f t="shared" ca="1" si="1"/>
        <v>0</v>
      </c>
      <c r="G16" s="373">
        <f t="shared" ca="1" si="2"/>
        <v>0</v>
      </c>
      <c r="I16" s="987">
        <f t="shared" ca="1" si="3"/>
        <v>0</v>
      </c>
      <c r="K16" s="373">
        <f t="shared" ca="1" si="4"/>
        <v>0</v>
      </c>
      <c r="M16" s="378">
        <f t="shared" ca="1" si="5"/>
        <v>9</v>
      </c>
      <c r="O16" s="373">
        <f t="shared" ca="1" si="8"/>
        <v>9</v>
      </c>
      <c r="P16" s="373" t="str">
        <f t="shared" ca="1" si="6"/>
        <v>Union PWV Ort/Osternach</v>
      </c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</row>
    <row r="17" spans="1:31" s="373" customFormat="1" ht="20" x14ac:dyDescent="0.4">
      <c r="A17" s="422">
        <v>9</v>
      </c>
      <c r="B17" s="373" t="str">
        <f t="shared" ca="1" si="7"/>
        <v xml:space="preserve"> </v>
      </c>
      <c r="E17" s="373">
        <f t="shared" ca="1" si="0"/>
        <v>0</v>
      </c>
      <c r="F17" s="373">
        <f t="shared" ca="1" si="1"/>
        <v>0</v>
      </c>
      <c r="G17" s="373">
        <f t="shared" ca="1" si="2"/>
        <v>0</v>
      </c>
      <c r="I17" s="987">
        <f t="shared" ca="1" si="3"/>
        <v>0</v>
      </c>
      <c r="K17" s="373">
        <f t="shared" ca="1" si="4"/>
        <v>0</v>
      </c>
      <c r="M17" s="378">
        <f t="shared" ca="1" si="5"/>
        <v>8</v>
      </c>
      <c r="O17" s="373">
        <f t="shared" ca="1" si="8"/>
        <v>8</v>
      </c>
      <c r="P17" s="373" t="str">
        <f t="shared" ca="1" si="6"/>
        <v xml:space="preserve"> </v>
      </c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</row>
    <row r="18" spans="1:31" s="373" customFormat="1" ht="20" x14ac:dyDescent="0.4">
      <c r="A18" s="422">
        <v>10</v>
      </c>
      <c r="B18" s="373" t="str">
        <f t="shared" ca="1" si="7"/>
        <v/>
      </c>
      <c r="E18" s="373">
        <f t="shared" ca="1" si="0"/>
        <v>0</v>
      </c>
      <c r="F18" s="373">
        <f t="shared" ca="1" si="1"/>
        <v>0</v>
      </c>
      <c r="G18" s="373">
        <f t="shared" ca="1" si="2"/>
        <v>0</v>
      </c>
      <c r="I18" s="987">
        <f t="shared" ca="1" si="3"/>
        <v>0</v>
      </c>
      <c r="K18" s="373">
        <f t="shared" ca="1" si="4"/>
        <v>0</v>
      </c>
      <c r="M18" s="378">
        <f t="shared" ca="1" si="5"/>
        <v>7</v>
      </c>
      <c r="O18" s="373">
        <f t="shared" ca="1" si="8"/>
        <v>7</v>
      </c>
      <c r="P18" s="373" t="str">
        <f t="shared" ca="1" si="6"/>
        <v/>
      </c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</row>
    <row r="19" spans="1:31" s="373" customFormat="1" ht="20" x14ac:dyDescent="0.4">
      <c r="A19" s="422">
        <v>11</v>
      </c>
      <c r="B19" s="373" t="str">
        <f t="shared" ca="1" si="7"/>
        <v/>
      </c>
      <c r="E19" s="373">
        <f t="shared" ca="1" si="0"/>
        <v>0</v>
      </c>
      <c r="F19" s="373">
        <f t="shared" ca="1" si="1"/>
        <v>0</v>
      </c>
      <c r="G19" s="373">
        <f t="shared" ca="1" si="2"/>
        <v>0</v>
      </c>
      <c r="I19" s="987">
        <f t="shared" ca="1" si="3"/>
        <v>0</v>
      </c>
      <c r="K19" s="373">
        <f t="shared" ca="1" si="4"/>
        <v>0</v>
      </c>
      <c r="M19" s="378">
        <f t="shared" ca="1" si="5"/>
        <v>6</v>
      </c>
      <c r="O19" s="373">
        <f t="shared" ca="1" si="8"/>
        <v>6</v>
      </c>
      <c r="P19" s="373" t="str">
        <f t="shared" ca="1" si="6"/>
        <v/>
      </c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0</v>
      </c>
      <c r="AB19" s="988"/>
      <c r="AC19" s="378">
        <f t="shared" ca="1" si="12"/>
        <v>0</v>
      </c>
      <c r="AD19" s="988"/>
      <c r="AE19" s="988">
        <f t="shared" ca="1" si="13"/>
        <v>0</v>
      </c>
    </row>
    <row r="20" spans="1:31" s="373" customFormat="1" ht="20" x14ac:dyDescent="0.4">
      <c r="A20" s="422">
        <v>12</v>
      </c>
      <c r="B20" s="373" t="str">
        <f t="shared" ca="1" si="7"/>
        <v/>
      </c>
      <c r="E20" s="373">
        <f t="shared" ca="1" si="0"/>
        <v>0</v>
      </c>
      <c r="F20" s="373">
        <f t="shared" ca="1" si="1"/>
        <v>0</v>
      </c>
      <c r="G20" s="373">
        <f t="shared" ca="1" si="2"/>
        <v>0</v>
      </c>
      <c r="I20" s="987">
        <f t="shared" ca="1" si="3"/>
        <v>0</v>
      </c>
      <c r="K20" s="373">
        <f t="shared" ca="1" si="4"/>
        <v>0</v>
      </c>
      <c r="M20" s="378">
        <f t="shared" ca="1" si="5"/>
        <v>5</v>
      </c>
      <c r="O20" s="373">
        <f t="shared" ca="1" si="8"/>
        <v>5</v>
      </c>
      <c r="P20" s="373" t="str">
        <f t="shared" ca="1" si="6"/>
        <v/>
      </c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</row>
    <row r="21" spans="1:31" s="373" customFormat="1" ht="20" x14ac:dyDescent="0.4">
      <c r="A21" s="422">
        <v>13</v>
      </c>
      <c r="B21" s="373" t="str">
        <f t="shared" ca="1" si="7"/>
        <v/>
      </c>
      <c r="E21" s="373">
        <f t="shared" ca="1" si="0"/>
        <v>0</v>
      </c>
      <c r="F21" s="373">
        <f t="shared" ca="1" si="1"/>
        <v>0</v>
      </c>
      <c r="G21" s="373">
        <f t="shared" ca="1" si="2"/>
        <v>0</v>
      </c>
      <c r="I21" s="987">
        <f t="shared" ca="1" si="3"/>
        <v>0</v>
      </c>
      <c r="K21" s="373">
        <f t="shared" ca="1" si="4"/>
        <v>0</v>
      </c>
      <c r="M21" s="378">
        <f t="shared" ca="1" si="5"/>
        <v>4</v>
      </c>
      <c r="O21" s="373">
        <f t="shared" ca="1" si="8"/>
        <v>4</v>
      </c>
      <c r="P21" s="373" t="str">
        <f t="shared" ca="1" si="6"/>
        <v/>
      </c>
      <c r="V21" s="373" t="str">
        <f>CONCATENATE(mannschaften!E18)</f>
        <v/>
      </c>
      <c r="W21" s="490"/>
      <c r="X21" s="490"/>
      <c r="Y21" s="988">
        <f t="shared" ca="1" si="9"/>
        <v>0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0</v>
      </c>
      <c r="AD21" s="988"/>
      <c r="AE21" s="988">
        <f t="shared" ca="1" si="13"/>
        <v>0</v>
      </c>
    </row>
    <row r="22" spans="1:31" s="373" customFormat="1" ht="20" x14ac:dyDescent="0.4">
      <c r="A22" s="422">
        <v>14</v>
      </c>
      <c r="B22" s="373" t="str">
        <f t="shared" ca="1" si="7"/>
        <v/>
      </c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I22" s="987">
        <f t="shared" ca="1" si="3"/>
        <v>0</v>
      </c>
      <c r="K22" s="373">
        <f t="shared" ca="1" si="4"/>
        <v>0</v>
      </c>
      <c r="M22" s="378">
        <f t="shared" ca="1" si="5"/>
        <v>3</v>
      </c>
      <c r="O22" s="373">
        <f t="shared" ca="1" si="8"/>
        <v>3</v>
      </c>
      <c r="P22" s="373" t="str">
        <f t="shared" ca="1" si="6"/>
        <v/>
      </c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</row>
    <row r="23" spans="1:31" s="373" customFormat="1" ht="20" hidden="1" x14ac:dyDescent="0.4">
      <c r="A23" s="422">
        <v>15</v>
      </c>
      <c r="B23" s="373" t="str">
        <f t="shared" ca="1" si="7"/>
        <v/>
      </c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I23" s="987">
        <f t="shared" ca="1" si="3"/>
        <v>0</v>
      </c>
      <c r="K23" s="373">
        <f t="shared" ca="1" si="4"/>
        <v>0</v>
      </c>
      <c r="M23" s="378">
        <f t="shared" ca="1" si="5"/>
        <v>2</v>
      </c>
      <c r="O23" s="373">
        <f t="shared" ca="1" si="8"/>
        <v>2</v>
      </c>
      <c r="P23" s="373" t="str">
        <f t="shared" ca="1" si="6"/>
        <v/>
      </c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</row>
    <row r="24" spans="1:31" s="373" customFormat="1" ht="20" hidden="1" x14ac:dyDescent="0.4">
      <c r="A24" s="422">
        <v>16</v>
      </c>
      <c r="B24" s="373" t="str">
        <f t="shared" ca="1" si="7"/>
        <v/>
      </c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I24" s="987">
        <f t="shared" ca="1" si="3"/>
        <v>0</v>
      </c>
      <c r="K24" s="373">
        <f t="shared" ca="1" si="4"/>
        <v>0</v>
      </c>
      <c r="M24" s="378">
        <f t="shared" ca="1" si="5"/>
        <v>1</v>
      </c>
      <c r="O24" s="373">
        <f t="shared" ca="1" si="8"/>
        <v>1</v>
      </c>
      <c r="P24" s="373" t="str">
        <f t="shared" ca="1" si="6"/>
        <v/>
      </c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</row>
    <row r="25" spans="1:31" ht="18" customHeight="1" x14ac:dyDescent="0.25"/>
    <row r="26" spans="1:31" s="409" customFormat="1" ht="30.5" x14ac:dyDescent="0.85">
      <c r="A26" s="454"/>
      <c r="B26" s="456" t="s">
        <v>40</v>
      </c>
      <c r="C26" s="454"/>
      <c r="D26" s="415"/>
      <c r="E26" s="415"/>
      <c r="F26" s="458">
        <v>1</v>
      </c>
      <c r="G26" s="415"/>
      <c r="H26" s="415" t="s">
        <v>33</v>
      </c>
      <c r="I26" s="415"/>
      <c r="J26" s="457"/>
      <c r="K26" s="457"/>
      <c r="L26" s="457"/>
    </row>
    <row r="27" spans="1:31" s="404" customFormat="1" ht="18" hidden="1" customHeight="1" x14ac:dyDescent="0.2"/>
    <row r="28" spans="1:31" ht="18" x14ac:dyDescent="0.4"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H28" s="28"/>
      <c r="I28" s="945" t="s">
        <v>60</v>
      </c>
      <c r="J28" s="28"/>
      <c r="K28" s="235" t="s">
        <v>61</v>
      </c>
      <c r="L28" s="48"/>
    </row>
    <row r="29" spans="1:31" s="401" customFormat="1" ht="20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L29" s="402"/>
      <c r="T29" s="403"/>
      <c r="U29" s="402"/>
      <c r="V29" s="402"/>
    </row>
    <row r="30" spans="1:31" s="401" customFormat="1" ht="20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L30" s="402"/>
      <c r="T30" s="403"/>
      <c r="U30" s="402"/>
      <c r="V30" s="402"/>
    </row>
    <row r="31" spans="1:31" s="401" customFormat="1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L31" s="402"/>
      <c r="T31" s="403"/>
      <c r="U31" s="402"/>
      <c r="V31" s="402"/>
    </row>
    <row r="32" spans="1:31" s="401" customFormat="1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L32" s="402"/>
      <c r="T32" s="403"/>
      <c r="U32" s="402"/>
      <c r="V32" s="402"/>
    </row>
    <row r="33" spans="1:22" s="401" customFormat="1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L33" s="402"/>
      <c r="T33" s="403"/>
      <c r="U33" s="402"/>
      <c r="V33" s="402"/>
    </row>
    <row r="34" spans="1:22" s="401" customFormat="1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L34" s="402"/>
      <c r="T34" s="403"/>
      <c r="U34" s="402"/>
      <c r="V34" s="402"/>
    </row>
    <row r="35" spans="1:22" s="401" customFormat="1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L35" s="402"/>
      <c r="T35" s="403"/>
      <c r="U35" s="402"/>
      <c r="V35" s="402"/>
    </row>
    <row r="36" spans="1:22" s="401" customFormat="1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L36" s="402"/>
      <c r="T36" s="403"/>
      <c r="U36" s="402"/>
      <c r="V36" s="402"/>
    </row>
    <row r="37" spans="1:22" s="401" customFormat="1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L37" s="402"/>
      <c r="T37" s="403"/>
      <c r="U37" s="402"/>
      <c r="V37" s="402"/>
    </row>
    <row r="38" spans="1:22" s="401" customFormat="1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402"/>
      <c r="T38" s="403"/>
      <c r="U38" s="402"/>
      <c r="V38" s="402"/>
    </row>
    <row r="39" spans="1:22" s="401" customFormat="1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402"/>
      <c r="T39" s="403"/>
      <c r="U39" s="402"/>
      <c r="V39" s="402"/>
    </row>
    <row r="40" spans="1:22" s="401" customFormat="1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402"/>
      <c r="T40" s="403"/>
      <c r="U40" s="402"/>
      <c r="V40" s="402"/>
    </row>
    <row r="41" spans="1:22" s="401" customFormat="1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402"/>
      <c r="T41" s="403"/>
      <c r="U41" s="402"/>
      <c r="V41" s="402"/>
    </row>
    <row r="42" spans="1:22" s="401" customFormat="1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402"/>
    </row>
    <row r="43" spans="1:22" s="401" customFormat="1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402"/>
    </row>
    <row r="44" spans="1:22" s="401" customFormat="1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402"/>
    </row>
    <row r="45" spans="1:22" s="401" customFormat="1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402"/>
    </row>
    <row r="46" spans="1:22" s="401" customFormat="1" ht="20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402"/>
    </row>
    <row r="47" spans="1:22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22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s="401" customFormat="1" ht="12.75" customHeight="1" x14ac:dyDescent="0.35">
      <c r="A51" s="48"/>
      <c r="B51" s="235"/>
      <c r="C51" s="239"/>
      <c r="D51" s="53"/>
      <c r="E51" s="53"/>
      <c r="F51" s="53"/>
      <c r="G51" s="28"/>
      <c r="H51" s="5"/>
      <c r="I51" s="240"/>
      <c r="J51" s="5"/>
      <c r="K51" s="28"/>
      <c r="L51" s="235"/>
      <c r="N51" s="5"/>
    </row>
    <row r="52" spans="1:15" s="401" customFormat="1" ht="22" x14ac:dyDescent="0.6">
      <c r="A52" s="5"/>
      <c r="B52" s="5"/>
      <c r="C52" s="5"/>
      <c r="E52" s="235" t="s">
        <v>59</v>
      </c>
      <c r="F52" s="48"/>
      <c r="G52" s="503" t="str">
        <f>CONCATENATE(mannschaften!I2)</f>
        <v>LPR. Karl Schusterbauer</v>
      </c>
      <c r="I52" s="5"/>
      <c r="J52" s="28"/>
      <c r="L52" s="28"/>
      <c r="N52" s="5"/>
    </row>
    <row r="53" spans="1:15" s="401" customFormat="1" ht="22" x14ac:dyDescent="0.6">
      <c r="A53" s="3"/>
      <c r="B53" s="3"/>
      <c r="C53" s="3"/>
      <c r="D53" s="48"/>
      <c r="E53" s="48"/>
      <c r="F53" s="48"/>
      <c r="G53" s="48"/>
      <c r="H53" s="237"/>
      <c r="I53" s="3"/>
      <c r="J53" s="237"/>
      <c r="K53" s="503"/>
      <c r="L53" s="28"/>
      <c r="N53" s="3"/>
    </row>
    <row r="54" spans="1:15" ht="22" x14ac:dyDescent="0.6">
      <c r="A54"/>
      <c r="B54"/>
      <c r="C54"/>
      <c r="D54" s="48"/>
      <c r="E54" s="48"/>
      <c r="F54" s="48"/>
      <c r="G54" s="48"/>
      <c r="H54" s="237"/>
      <c r="I54" s="5"/>
      <c r="J54" s="237"/>
      <c r="K54" s="503"/>
      <c r="L54" s="28"/>
      <c r="N54" s="5"/>
    </row>
    <row r="55" spans="1:15" ht="17.5" x14ac:dyDescent="0.35">
      <c r="G55" s="401"/>
      <c r="H55" s="401"/>
      <c r="I55" s="401"/>
      <c r="J55" s="401"/>
      <c r="K55" s="401"/>
      <c r="L55" s="401"/>
    </row>
  </sheetData>
  <sheetProtection selectLockedCells="1" selectUnlockedCells="1"/>
  <mergeCells count="2">
    <mergeCell ref="I1:K1"/>
    <mergeCell ref="B3:K3"/>
  </mergeCells>
  <pageMargins left="0.82677165354330717" right="0.55118110236220474" top="0.98425196850393704" bottom="0.55118110236220474" header="0.51181102362204722" footer="0.51181102362204722"/>
  <pageSetup paperSize="9" scale="75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00000"/>
  </sheetPr>
  <dimension ref="C1:DE62"/>
  <sheetViews>
    <sheetView topLeftCell="K1" zoomScale="55" zoomScaleNormal="55" workbookViewId="0">
      <selection activeCell="K24" sqref="A24:XFD41"/>
    </sheetView>
  </sheetViews>
  <sheetFormatPr baseColWidth="10" defaultRowHeight="12.5" x14ac:dyDescent="0.25"/>
  <cols>
    <col min="1" max="2" width="11.453125" style="358"/>
    <col min="3" max="3" width="10.26953125" style="358" customWidth="1"/>
    <col min="4" max="13" width="4.7265625" style="358" customWidth="1"/>
    <col min="14" max="14" width="4.54296875" style="358" customWidth="1"/>
    <col min="15" max="33" width="4.7265625" style="358" customWidth="1"/>
    <col min="34" max="35" width="4" style="358" customWidth="1"/>
    <col min="36" max="36" width="7.7265625" style="358" customWidth="1"/>
    <col min="37" max="37" width="7.54296875" style="358" customWidth="1"/>
    <col min="38" max="38" width="3.7265625" style="358" customWidth="1"/>
    <col min="39" max="39" width="5.7265625" style="358" customWidth="1"/>
    <col min="40" max="40" width="8.54296875" style="358" customWidth="1"/>
    <col min="41" max="41" width="3" style="358" customWidth="1"/>
    <col min="42" max="42" width="12.1796875" style="358" customWidth="1"/>
    <col min="43" max="43" width="7.7265625" style="358" customWidth="1"/>
    <col min="44" max="44" width="8.1796875" style="358" customWidth="1"/>
    <col min="45" max="46" width="8.1796875" style="358" hidden="1" customWidth="1"/>
    <col min="47" max="47" width="39.54296875" style="358" customWidth="1"/>
    <col min="48" max="48" width="13.54296875" style="358" customWidth="1"/>
    <col min="49" max="49" width="14" style="358" customWidth="1"/>
    <col min="50" max="50" width="11.453125" style="358"/>
    <col min="51" max="53" width="7.81640625" style="358" customWidth="1"/>
    <col min="54" max="54" width="4.7265625" style="358" customWidth="1"/>
    <col min="55" max="108" width="4.7265625" style="358" hidden="1" customWidth="1"/>
    <col min="109" max="109" width="11.453125" style="358" hidden="1" customWidth="1"/>
    <col min="110" max="110" width="0" style="358" hidden="1" customWidth="1"/>
    <col min="111" max="259" width="11.453125" style="358"/>
    <col min="260" max="260" width="10.26953125" style="358" customWidth="1"/>
    <col min="261" max="270" width="4.7265625" style="358" customWidth="1"/>
    <col min="271" max="271" width="4.54296875" style="358" customWidth="1"/>
    <col min="272" max="290" width="4.7265625" style="358" customWidth="1"/>
    <col min="291" max="292" width="4" style="358" customWidth="1"/>
    <col min="293" max="293" width="7.7265625" style="358" customWidth="1"/>
    <col min="294" max="294" width="7.54296875" style="358" customWidth="1"/>
    <col min="295" max="295" width="3.7265625" style="358" customWidth="1"/>
    <col min="296" max="296" width="5.7265625" style="358" customWidth="1"/>
    <col min="297" max="297" width="8.54296875" style="358" customWidth="1"/>
    <col min="298" max="298" width="3" style="358" customWidth="1"/>
    <col min="299" max="299" width="12.1796875" style="358" customWidth="1"/>
    <col min="300" max="300" width="7.7265625" style="358" customWidth="1"/>
    <col min="301" max="301" width="8.1796875" style="358" customWidth="1"/>
    <col min="302" max="302" width="3.7265625" style="358" customWidth="1"/>
    <col min="303" max="303" width="25.54296875" style="358" customWidth="1"/>
    <col min="304" max="515" width="11.453125" style="358"/>
    <col min="516" max="516" width="10.26953125" style="358" customWidth="1"/>
    <col min="517" max="526" width="4.7265625" style="358" customWidth="1"/>
    <col min="527" max="527" width="4.54296875" style="358" customWidth="1"/>
    <col min="528" max="546" width="4.7265625" style="358" customWidth="1"/>
    <col min="547" max="548" width="4" style="358" customWidth="1"/>
    <col min="549" max="549" width="7.7265625" style="358" customWidth="1"/>
    <col min="550" max="550" width="7.54296875" style="358" customWidth="1"/>
    <col min="551" max="551" width="3.7265625" style="358" customWidth="1"/>
    <col min="552" max="552" width="5.7265625" style="358" customWidth="1"/>
    <col min="553" max="553" width="8.54296875" style="358" customWidth="1"/>
    <col min="554" max="554" width="3" style="358" customWidth="1"/>
    <col min="555" max="555" width="12.1796875" style="358" customWidth="1"/>
    <col min="556" max="556" width="7.7265625" style="358" customWidth="1"/>
    <col min="557" max="557" width="8.1796875" style="358" customWidth="1"/>
    <col min="558" max="558" width="3.7265625" style="358" customWidth="1"/>
    <col min="559" max="559" width="25.54296875" style="358" customWidth="1"/>
    <col min="560" max="771" width="11.453125" style="358"/>
    <col min="772" max="772" width="10.26953125" style="358" customWidth="1"/>
    <col min="773" max="782" width="4.7265625" style="358" customWidth="1"/>
    <col min="783" max="783" width="4.54296875" style="358" customWidth="1"/>
    <col min="784" max="802" width="4.7265625" style="358" customWidth="1"/>
    <col min="803" max="804" width="4" style="358" customWidth="1"/>
    <col min="805" max="805" width="7.7265625" style="358" customWidth="1"/>
    <col min="806" max="806" width="7.54296875" style="358" customWidth="1"/>
    <col min="807" max="807" width="3.7265625" style="358" customWidth="1"/>
    <col min="808" max="808" width="5.7265625" style="358" customWidth="1"/>
    <col min="809" max="809" width="8.54296875" style="358" customWidth="1"/>
    <col min="810" max="810" width="3" style="358" customWidth="1"/>
    <col min="811" max="811" width="12.1796875" style="358" customWidth="1"/>
    <col min="812" max="812" width="7.7265625" style="358" customWidth="1"/>
    <col min="813" max="813" width="8.1796875" style="358" customWidth="1"/>
    <col min="814" max="814" width="3.7265625" style="358" customWidth="1"/>
    <col min="815" max="815" width="25.54296875" style="358" customWidth="1"/>
    <col min="816" max="1027" width="11.453125" style="358"/>
    <col min="1028" max="1028" width="10.26953125" style="358" customWidth="1"/>
    <col min="1029" max="1038" width="4.7265625" style="358" customWidth="1"/>
    <col min="1039" max="1039" width="4.54296875" style="358" customWidth="1"/>
    <col min="1040" max="1058" width="4.7265625" style="358" customWidth="1"/>
    <col min="1059" max="1060" width="4" style="358" customWidth="1"/>
    <col min="1061" max="1061" width="7.7265625" style="358" customWidth="1"/>
    <col min="1062" max="1062" width="7.54296875" style="358" customWidth="1"/>
    <col min="1063" max="1063" width="3.7265625" style="358" customWidth="1"/>
    <col min="1064" max="1064" width="5.7265625" style="358" customWidth="1"/>
    <col min="1065" max="1065" width="8.54296875" style="358" customWidth="1"/>
    <col min="1066" max="1066" width="3" style="358" customWidth="1"/>
    <col min="1067" max="1067" width="12.1796875" style="358" customWidth="1"/>
    <col min="1068" max="1068" width="7.7265625" style="358" customWidth="1"/>
    <col min="1069" max="1069" width="8.1796875" style="358" customWidth="1"/>
    <col min="1070" max="1070" width="3.7265625" style="358" customWidth="1"/>
    <col min="1071" max="1071" width="25.54296875" style="358" customWidth="1"/>
    <col min="1072" max="1283" width="11.453125" style="358"/>
    <col min="1284" max="1284" width="10.26953125" style="358" customWidth="1"/>
    <col min="1285" max="1294" width="4.7265625" style="358" customWidth="1"/>
    <col min="1295" max="1295" width="4.54296875" style="358" customWidth="1"/>
    <col min="1296" max="1314" width="4.7265625" style="358" customWidth="1"/>
    <col min="1315" max="1316" width="4" style="358" customWidth="1"/>
    <col min="1317" max="1317" width="7.7265625" style="358" customWidth="1"/>
    <col min="1318" max="1318" width="7.54296875" style="358" customWidth="1"/>
    <col min="1319" max="1319" width="3.7265625" style="358" customWidth="1"/>
    <col min="1320" max="1320" width="5.7265625" style="358" customWidth="1"/>
    <col min="1321" max="1321" width="8.54296875" style="358" customWidth="1"/>
    <col min="1322" max="1322" width="3" style="358" customWidth="1"/>
    <col min="1323" max="1323" width="12.1796875" style="358" customWidth="1"/>
    <col min="1324" max="1324" width="7.7265625" style="358" customWidth="1"/>
    <col min="1325" max="1325" width="8.1796875" style="358" customWidth="1"/>
    <col min="1326" max="1326" width="3.7265625" style="358" customWidth="1"/>
    <col min="1327" max="1327" width="25.54296875" style="358" customWidth="1"/>
    <col min="1328" max="1539" width="11.453125" style="358"/>
    <col min="1540" max="1540" width="10.26953125" style="358" customWidth="1"/>
    <col min="1541" max="1550" width="4.7265625" style="358" customWidth="1"/>
    <col min="1551" max="1551" width="4.54296875" style="358" customWidth="1"/>
    <col min="1552" max="1570" width="4.7265625" style="358" customWidth="1"/>
    <col min="1571" max="1572" width="4" style="358" customWidth="1"/>
    <col min="1573" max="1573" width="7.7265625" style="358" customWidth="1"/>
    <col min="1574" max="1574" width="7.54296875" style="358" customWidth="1"/>
    <col min="1575" max="1575" width="3.7265625" style="358" customWidth="1"/>
    <col min="1576" max="1576" width="5.7265625" style="358" customWidth="1"/>
    <col min="1577" max="1577" width="8.54296875" style="358" customWidth="1"/>
    <col min="1578" max="1578" width="3" style="358" customWidth="1"/>
    <col min="1579" max="1579" width="12.1796875" style="358" customWidth="1"/>
    <col min="1580" max="1580" width="7.7265625" style="358" customWidth="1"/>
    <col min="1581" max="1581" width="8.1796875" style="358" customWidth="1"/>
    <col min="1582" max="1582" width="3.7265625" style="358" customWidth="1"/>
    <col min="1583" max="1583" width="25.54296875" style="358" customWidth="1"/>
    <col min="1584" max="1795" width="11.453125" style="358"/>
    <col min="1796" max="1796" width="10.26953125" style="358" customWidth="1"/>
    <col min="1797" max="1806" width="4.7265625" style="358" customWidth="1"/>
    <col min="1807" max="1807" width="4.54296875" style="358" customWidth="1"/>
    <col min="1808" max="1826" width="4.7265625" style="358" customWidth="1"/>
    <col min="1827" max="1828" width="4" style="358" customWidth="1"/>
    <col min="1829" max="1829" width="7.7265625" style="358" customWidth="1"/>
    <col min="1830" max="1830" width="7.54296875" style="358" customWidth="1"/>
    <col min="1831" max="1831" width="3.7265625" style="358" customWidth="1"/>
    <col min="1832" max="1832" width="5.7265625" style="358" customWidth="1"/>
    <col min="1833" max="1833" width="8.54296875" style="358" customWidth="1"/>
    <col min="1834" max="1834" width="3" style="358" customWidth="1"/>
    <col min="1835" max="1835" width="12.1796875" style="358" customWidth="1"/>
    <col min="1836" max="1836" width="7.7265625" style="358" customWidth="1"/>
    <col min="1837" max="1837" width="8.1796875" style="358" customWidth="1"/>
    <col min="1838" max="1838" width="3.7265625" style="358" customWidth="1"/>
    <col min="1839" max="1839" width="25.54296875" style="358" customWidth="1"/>
    <col min="1840" max="2051" width="11.453125" style="358"/>
    <col min="2052" max="2052" width="10.26953125" style="358" customWidth="1"/>
    <col min="2053" max="2062" width="4.7265625" style="358" customWidth="1"/>
    <col min="2063" max="2063" width="4.54296875" style="358" customWidth="1"/>
    <col min="2064" max="2082" width="4.7265625" style="358" customWidth="1"/>
    <col min="2083" max="2084" width="4" style="358" customWidth="1"/>
    <col min="2085" max="2085" width="7.7265625" style="358" customWidth="1"/>
    <col min="2086" max="2086" width="7.54296875" style="358" customWidth="1"/>
    <col min="2087" max="2087" width="3.7265625" style="358" customWidth="1"/>
    <col min="2088" max="2088" width="5.7265625" style="358" customWidth="1"/>
    <col min="2089" max="2089" width="8.54296875" style="358" customWidth="1"/>
    <col min="2090" max="2090" width="3" style="358" customWidth="1"/>
    <col min="2091" max="2091" width="12.1796875" style="358" customWidth="1"/>
    <col min="2092" max="2092" width="7.7265625" style="358" customWidth="1"/>
    <col min="2093" max="2093" width="8.1796875" style="358" customWidth="1"/>
    <col min="2094" max="2094" width="3.7265625" style="358" customWidth="1"/>
    <col min="2095" max="2095" width="25.54296875" style="358" customWidth="1"/>
    <col min="2096" max="2307" width="11.453125" style="358"/>
    <col min="2308" max="2308" width="10.26953125" style="358" customWidth="1"/>
    <col min="2309" max="2318" width="4.7265625" style="358" customWidth="1"/>
    <col min="2319" max="2319" width="4.54296875" style="358" customWidth="1"/>
    <col min="2320" max="2338" width="4.7265625" style="358" customWidth="1"/>
    <col min="2339" max="2340" width="4" style="358" customWidth="1"/>
    <col min="2341" max="2341" width="7.7265625" style="358" customWidth="1"/>
    <col min="2342" max="2342" width="7.54296875" style="358" customWidth="1"/>
    <col min="2343" max="2343" width="3.7265625" style="358" customWidth="1"/>
    <col min="2344" max="2344" width="5.7265625" style="358" customWidth="1"/>
    <col min="2345" max="2345" width="8.54296875" style="358" customWidth="1"/>
    <col min="2346" max="2346" width="3" style="358" customWidth="1"/>
    <col min="2347" max="2347" width="12.1796875" style="358" customWidth="1"/>
    <col min="2348" max="2348" width="7.7265625" style="358" customWidth="1"/>
    <col min="2349" max="2349" width="8.1796875" style="358" customWidth="1"/>
    <col min="2350" max="2350" width="3.7265625" style="358" customWidth="1"/>
    <col min="2351" max="2351" width="25.54296875" style="358" customWidth="1"/>
    <col min="2352" max="2563" width="11.453125" style="358"/>
    <col min="2564" max="2564" width="10.26953125" style="358" customWidth="1"/>
    <col min="2565" max="2574" width="4.7265625" style="358" customWidth="1"/>
    <col min="2575" max="2575" width="4.54296875" style="358" customWidth="1"/>
    <col min="2576" max="2594" width="4.7265625" style="358" customWidth="1"/>
    <col min="2595" max="2596" width="4" style="358" customWidth="1"/>
    <col min="2597" max="2597" width="7.7265625" style="358" customWidth="1"/>
    <col min="2598" max="2598" width="7.54296875" style="358" customWidth="1"/>
    <col min="2599" max="2599" width="3.7265625" style="358" customWidth="1"/>
    <col min="2600" max="2600" width="5.7265625" style="358" customWidth="1"/>
    <col min="2601" max="2601" width="8.54296875" style="358" customWidth="1"/>
    <col min="2602" max="2602" width="3" style="358" customWidth="1"/>
    <col min="2603" max="2603" width="12.1796875" style="358" customWidth="1"/>
    <col min="2604" max="2604" width="7.7265625" style="358" customWidth="1"/>
    <col min="2605" max="2605" width="8.1796875" style="358" customWidth="1"/>
    <col min="2606" max="2606" width="3.7265625" style="358" customWidth="1"/>
    <col min="2607" max="2607" width="25.54296875" style="358" customWidth="1"/>
    <col min="2608" max="2819" width="11.453125" style="358"/>
    <col min="2820" max="2820" width="10.26953125" style="358" customWidth="1"/>
    <col min="2821" max="2830" width="4.7265625" style="358" customWidth="1"/>
    <col min="2831" max="2831" width="4.54296875" style="358" customWidth="1"/>
    <col min="2832" max="2850" width="4.7265625" style="358" customWidth="1"/>
    <col min="2851" max="2852" width="4" style="358" customWidth="1"/>
    <col min="2853" max="2853" width="7.7265625" style="358" customWidth="1"/>
    <col min="2854" max="2854" width="7.54296875" style="358" customWidth="1"/>
    <col min="2855" max="2855" width="3.7265625" style="358" customWidth="1"/>
    <col min="2856" max="2856" width="5.7265625" style="358" customWidth="1"/>
    <col min="2857" max="2857" width="8.54296875" style="358" customWidth="1"/>
    <col min="2858" max="2858" width="3" style="358" customWidth="1"/>
    <col min="2859" max="2859" width="12.1796875" style="358" customWidth="1"/>
    <col min="2860" max="2860" width="7.7265625" style="358" customWidth="1"/>
    <col min="2861" max="2861" width="8.1796875" style="358" customWidth="1"/>
    <col min="2862" max="2862" width="3.7265625" style="358" customWidth="1"/>
    <col min="2863" max="2863" width="25.54296875" style="358" customWidth="1"/>
    <col min="2864" max="3075" width="11.453125" style="358"/>
    <col min="3076" max="3076" width="10.26953125" style="358" customWidth="1"/>
    <col min="3077" max="3086" width="4.7265625" style="358" customWidth="1"/>
    <col min="3087" max="3087" width="4.54296875" style="358" customWidth="1"/>
    <col min="3088" max="3106" width="4.7265625" style="358" customWidth="1"/>
    <col min="3107" max="3108" width="4" style="358" customWidth="1"/>
    <col min="3109" max="3109" width="7.7265625" style="358" customWidth="1"/>
    <col min="3110" max="3110" width="7.54296875" style="358" customWidth="1"/>
    <col min="3111" max="3111" width="3.7265625" style="358" customWidth="1"/>
    <col min="3112" max="3112" width="5.7265625" style="358" customWidth="1"/>
    <col min="3113" max="3113" width="8.54296875" style="358" customWidth="1"/>
    <col min="3114" max="3114" width="3" style="358" customWidth="1"/>
    <col min="3115" max="3115" width="12.1796875" style="358" customWidth="1"/>
    <col min="3116" max="3116" width="7.7265625" style="358" customWidth="1"/>
    <col min="3117" max="3117" width="8.1796875" style="358" customWidth="1"/>
    <col min="3118" max="3118" width="3.7265625" style="358" customWidth="1"/>
    <col min="3119" max="3119" width="25.54296875" style="358" customWidth="1"/>
    <col min="3120" max="3331" width="11.453125" style="358"/>
    <col min="3332" max="3332" width="10.26953125" style="358" customWidth="1"/>
    <col min="3333" max="3342" width="4.7265625" style="358" customWidth="1"/>
    <col min="3343" max="3343" width="4.54296875" style="358" customWidth="1"/>
    <col min="3344" max="3362" width="4.7265625" style="358" customWidth="1"/>
    <col min="3363" max="3364" width="4" style="358" customWidth="1"/>
    <col min="3365" max="3365" width="7.7265625" style="358" customWidth="1"/>
    <col min="3366" max="3366" width="7.54296875" style="358" customWidth="1"/>
    <col min="3367" max="3367" width="3.7265625" style="358" customWidth="1"/>
    <col min="3368" max="3368" width="5.7265625" style="358" customWidth="1"/>
    <col min="3369" max="3369" width="8.54296875" style="358" customWidth="1"/>
    <col min="3370" max="3370" width="3" style="358" customWidth="1"/>
    <col min="3371" max="3371" width="12.1796875" style="358" customWidth="1"/>
    <col min="3372" max="3372" width="7.7265625" style="358" customWidth="1"/>
    <col min="3373" max="3373" width="8.1796875" style="358" customWidth="1"/>
    <col min="3374" max="3374" width="3.7265625" style="358" customWidth="1"/>
    <col min="3375" max="3375" width="25.54296875" style="358" customWidth="1"/>
    <col min="3376" max="3587" width="11.453125" style="358"/>
    <col min="3588" max="3588" width="10.26953125" style="358" customWidth="1"/>
    <col min="3589" max="3598" width="4.7265625" style="358" customWidth="1"/>
    <col min="3599" max="3599" width="4.54296875" style="358" customWidth="1"/>
    <col min="3600" max="3618" width="4.7265625" style="358" customWidth="1"/>
    <col min="3619" max="3620" width="4" style="358" customWidth="1"/>
    <col min="3621" max="3621" width="7.7265625" style="358" customWidth="1"/>
    <col min="3622" max="3622" width="7.54296875" style="358" customWidth="1"/>
    <col min="3623" max="3623" width="3.7265625" style="358" customWidth="1"/>
    <col min="3624" max="3624" width="5.7265625" style="358" customWidth="1"/>
    <col min="3625" max="3625" width="8.54296875" style="358" customWidth="1"/>
    <col min="3626" max="3626" width="3" style="358" customWidth="1"/>
    <col min="3627" max="3627" width="12.1796875" style="358" customWidth="1"/>
    <col min="3628" max="3628" width="7.7265625" style="358" customWidth="1"/>
    <col min="3629" max="3629" width="8.1796875" style="358" customWidth="1"/>
    <col min="3630" max="3630" width="3.7265625" style="358" customWidth="1"/>
    <col min="3631" max="3631" width="25.54296875" style="358" customWidth="1"/>
    <col min="3632" max="3843" width="11.453125" style="358"/>
    <col min="3844" max="3844" width="10.26953125" style="358" customWidth="1"/>
    <col min="3845" max="3854" width="4.7265625" style="358" customWidth="1"/>
    <col min="3855" max="3855" width="4.54296875" style="358" customWidth="1"/>
    <col min="3856" max="3874" width="4.7265625" style="358" customWidth="1"/>
    <col min="3875" max="3876" width="4" style="358" customWidth="1"/>
    <col min="3877" max="3877" width="7.7265625" style="358" customWidth="1"/>
    <col min="3878" max="3878" width="7.54296875" style="358" customWidth="1"/>
    <col min="3879" max="3879" width="3.7265625" style="358" customWidth="1"/>
    <col min="3880" max="3880" width="5.7265625" style="358" customWidth="1"/>
    <col min="3881" max="3881" width="8.54296875" style="358" customWidth="1"/>
    <col min="3882" max="3882" width="3" style="358" customWidth="1"/>
    <col min="3883" max="3883" width="12.1796875" style="358" customWidth="1"/>
    <col min="3884" max="3884" width="7.7265625" style="358" customWidth="1"/>
    <col min="3885" max="3885" width="8.1796875" style="358" customWidth="1"/>
    <col min="3886" max="3886" width="3.7265625" style="358" customWidth="1"/>
    <col min="3887" max="3887" width="25.54296875" style="358" customWidth="1"/>
    <col min="3888" max="4099" width="11.453125" style="358"/>
    <col min="4100" max="4100" width="10.26953125" style="358" customWidth="1"/>
    <col min="4101" max="4110" width="4.7265625" style="358" customWidth="1"/>
    <col min="4111" max="4111" width="4.54296875" style="358" customWidth="1"/>
    <col min="4112" max="4130" width="4.7265625" style="358" customWidth="1"/>
    <col min="4131" max="4132" width="4" style="358" customWidth="1"/>
    <col min="4133" max="4133" width="7.7265625" style="358" customWidth="1"/>
    <col min="4134" max="4134" width="7.54296875" style="358" customWidth="1"/>
    <col min="4135" max="4135" width="3.7265625" style="358" customWidth="1"/>
    <col min="4136" max="4136" width="5.7265625" style="358" customWidth="1"/>
    <col min="4137" max="4137" width="8.54296875" style="358" customWidth="1"/>
    <col min="4138" max="4138" width="3" style="358" customWidth="1"/>
    <col min="4139" max="4139" width="12.1796875" style="358" customWidth="1"/>
    <col min="4140" max="4140" width="7.7265625" style="358" customWidth="1"/>
    <col min="4141" max="4141" width="8.1796875" style="358" customWidth="1"/>
    <col min="4142" max="4142" width="3.7265625" style="358" customWidth="1"/>
    <col min="4143" max="4143" width="25.54296875" style="358" customWidth="1"/>
    <col min="4144" max="4355" width="11.453125" style="358"/>
    <col min="4356" max="4356" width="10.26953125" style="358" customWidth="1"/>
    <col min="4357" max="4366" width="4.7265625" style="358" customWidth="1"/>
    <col min="4367" max="4367" width="4.54296875" style="358" customWidth="1"/>
    <col min="4368" max="4386" width="4.7265625" style="358" customWidth="1"/>
    <col min="4387" max="4388" width="4" style="358" customWidth="1"/>
    <col min="4389" max="4389" width="7.7265625" style="358" customWidth="1"/>
    <col min="4390" max="4390" width="7.54296875" style="358" customWidth="1"/>
    <col min="4391" max="4391" width="3.7265625" style="358" customWidth="1"/>
    <col min="4392" max="4392" width="5.7265625" style="358" customWidth="1"/>
    <col min="4393" max="4393" width="8.54296875" style="358" customWidth="1"/>
    <col min="4394" max="4394" width="3" style="358" customWidth="1"/>
    <col min="4395" max="4395" width="12.1796875" style="358" customWidth="1"/>
    <col min="4396" max="4396" width="7.7265625" style="358" customWidth="1"/>
    <col min="4397" max="4397" width="8.1796875" style="358" customWidth="1"/>
    <col min="4398" max="4398" width="3.7265625" style="358" customWidth="1"/>
    <col min="4399" max="4399" width="25.54296875" style="358" customWidth="1"/>
    <col min="4400" max="4611" width="11.453125" style="358"/>
    <col min="4612" max="4612" width="10.26953125" style="358" customWidth="1"/>
    <col min="4613" max="4622" width="4.7265625" style="358" customWidth="1"/>
    <col min="4623" max="4623" width="4.54296875" style="358" customWidth="1"/>
    <col min="4624" max="4642" width="4.7265625" style="358" customWidth="1"/>
    <col min="4643" max="4644" width="4" style="358" customWidth="1"/>
    <col min="4645" max="4645" width="7.7265625" style="358" customWidth="1"/>
    <col min="4646" max="4646" width="7.54296875" style="358" customWidth="1"/>
    <col min="4647" max="4647" width="3.7265625" style="358" customWidth="1"/>
    <col min="4648" max="4648" width="5.7265625" style="358" customWidth="1"/>
    <col min="4649" max="4649" width="8.54296875" style="358" customWidth="1"/>
    <col min="4650" max="4650" width="3" style="358" customWidth="1"/>
    <col min="4651" max="4651" width="12.1796875" style="358" customWidth="1"/>
    <col min="4652" max="4652" width="7.7265625" style="358" customWidth="1"/>
    <col min="4653" max="4653" width="8.1796875" style="358" customWidth="1"/>
    <col min="4654" max="4654" width="3.7265625" style="358" customWidth="1"/>
    <col min="4655" max="4655" width="25.54296875" style="358" customWidth="1"/>
    <col min="4656" max="4867" width="11.453125" style="358"/>
    <col min="4868" max="4868" width="10.26953125" style="358" customWidth="1"/>
    <col min="4869" max="4878" width="4.7265625" style="358" customWidth="1"/>
    <col min="4879" max="4879" width="4.54296875" style="358" customWidth="1"/>
    <col min="4880" max="4898" width="4.7265625" style="358" customWidth="1"/>
    <col min="4899" max="4900" width="4" style="358" customWidth="1"/>
    <col min="4901" max="4901" width="7.7265625" style="358" customWidth="1"/>
    <col min="4902" max="4902" width="7.54296875" style="358" customWidth="1"/>
    <col min="4903" max="4903" width="3.7265625" style="358" customWidth="1"/>
    <col min="4904" max="4904" width="5.7265625" style="358" customWidth="1"/>
    <col min="4905" max="4905" width="8.54296875" style="358" customWidth="1"/>
    <col min="4906" max="4906" width="3" style="358" customWidth="1"/>
    <col min="4907" max="4907" width="12.1796875" style="358" customWidth="1"/>
    <col min="4908" max="4908" width="7.7265625" style="358" customWidth="1"/>
    <col min="4909" max="4909" width="8.1796875" style="358" customWidth="1"/>
    <col min="4910" max="4910" width="3.7265625" style="358" customWidth="1"/>
    <col min="4911" max="4911" width="25.54296875" style="358" customWidth="1"/>
    <col min="4912" max="5123" width="11.453125" style="358"/>
    <col min="5124" max="5124" width="10.26953125" style="358" customWidth="1"/>
    <col min="5125" max="5134" width="4.7265625" style="358" customWidth="1"/>
    <col min="5135" max="5135" width="4.54296875" style="358" customWidth="1"/>
    <col min="5136" max="5154" width="4.7265625" style="358" customWidth="1"/>
    <col min="5155" max="5156" width="4" style="358" customWidth="1"/>
    <col min="5157" max="5157" width="7.7265625" style="358" customWidth="1"/>
    <col min="5158" max="5158" width="7.54296875" style="358" customWidth="1"/>
    <col min="5159" max="5159" width="3.7265625" style="358" customWidth="1"/>
    <col min="5160" max="5160" width="5.7265625" style="358" customWidth="1"/>
    <col min="5161" max="5161" width="8.54296875" style="358" customWidth="1"/>
    <col min="5162" max="5162" width="3" style="358" customWidth="1"/>
    <col min="5163" max="5163" width="12.1796875" style="358" customWidth="1"/>
    <col min="5164" max="5164" width="7.7265625" style="358" customWidth="1"/>
    <col min="5165" max="5165" width="8.1796875" style="358" customWidth="1"/>
    <col min="5166" max="5166" width="3.7265625" style="358" customWidth="1"/>
    <col min="5167" max="5167" width="25.54296875" style="358" customWidth="1"/>
    <col min="5168" max="5379" width="11.453125" style="358"/>
    <col min="5380" max="5380" width="10.26953125" style="358" customWidth="1"/>
    <col min="5381" max="5390" width="4.7265625" style="358" customWidth="1"/>
    <col min="5391" max="5391" width="4.54296875" style="358" customWidth="1"/>
    <col min="5392" max="5410" width="4.7265625" style="358" customWidth="1"/>
    <col min="5411" max="5412" width="4" style="358" customWidth="1"/>
    <col min="5413" max="5413" width="7.7265625" style="358" customWidth="1"/>
    <col min="5414" max="5414" width="7.54296875" style="358" customWidth="1"/>
    <col min="5415" max="5415" width="3.7265625" style="358" customWidth="1"/>
    <col min="5416" max="5416" width="5.7265625" style="358" customWidth="1"/>
    <col min="5417" max="5417" width="8.54296875" style="358" customWidth="1"/>
    <col min="5418" max="5418" width="3" style="358" customWidth="1"/>
    <col min="5419" max="5419" width="12.1796875" style="358" customWidth="1"/>
    <col min="5420" max="5420" width="7.7265625" style="358" customWidth="1"/>
    <col min="5421" max="5421" width="8.1796875" style="358" customWidth="1"/>
    <col min="5422" max="5422" width="3.7265625" style="358" customWidth="1"/>
    <col min="5423" max="5423" width="25.54296875" style="358" customWidth="1"/>
    <col min="5424" max="5635" width="11.453125" style="358"/>
    <col min="5636" max="5636" width="10.26953125" style="358" customWidth="1"/>
    <col min="5637" max="5646" width="4.7265625" style="358" customWidth="1"/>
    <col min="5647" max="5647" width="4.54296875" style="358" customWidth="1"/>
    <col min="5648" max="5666" width="4.7265625" style="358" customWidth="1"/>
    <col min="5667" max="5668" width="4" style="358" customWidth="1"/>
    <col min="5669" max="5669" width="7.7265625" style="358" customWidth="1"/>
    <col min="5670" max="5670" width="7.54296875" style="358" customWidth="1"/>
    <col min="5671" max="5671" width="3.7265625" style="358" customWidth="1"/>
    <col min="5672" max="5672" width="5.7265625" style="358" customWidth="1"/>
    <col min="5673" max="5673" width="8.54296875" style="358" customWidth="1"/>
    <col min="5674" max="5674" width="3" style="358" customWidth="1"/>
    <col min="5675" max="5675" width="12.1796875" style="358" customWidth="1"/>
    <col min="5676" max="5676" width="7.7265625" style="358" customWidth="1"/>
    <col min="5677" max="5677" width="8.1796875" style="358" customWidth="1"/>
    <col min="5678" max="5678" width="3.7265625" style="358" customWidth="1"/>
    <col min="5679" max="5679" width="25.54296875" style="358" customWidth="1"/>
    <col min="5680" max="5891" width="11.453125" style="358"/>
    <col min="5892" max="5892" width="10.26953125" style="358" customWidth="1"/>
    <col min="5893" max="5902" width="4.7265625" style="358" customWidth="1"/>
    <col min="5903" max="5903" width="4.54296875" style="358" customWidth="1"/>
    <col min="5904" max="5922" width="4.7265625" style="358" customWidth="1"/>
    <col min="5923" max="5924" width="4" style="358" customWidth="1"/>
    <col min="5925" max="5925" width="7.7265625" style="358" customWidth="1"/>
    <col min="5926" max="5926" width="7.54296875" style="358" customWidth="1"/>
    <col min="5927" max="5927" width="3.7265625" style="358" customWidth="1"/>
    <col min="5928" max="5928" width="5.7265625" style="358" customWidth="1"/>
    <col min="5929" max="5929" width="8.54296875" style="358" customWidth="1"/>
    <col min="5930" max="5930" width="3" style="358" customWidth="1"/>
    <col min="5931" max="5931" width="12.1796875" style="358" customWidth="1"/>
    <col min="5932" max="5932" width="7.7265625" style="358" customWidth="1"/>
    <col min="5933" max="5933" width="8.1796875" style="358" customWidth="1"/>
    <col min="5934" max="5934" width="3.7265625" style="358" customWidth="1"/>
    <col min="5935" max="5935" width="25.54296875" style="358" customWidth="1"/>
    <col min="5936" max="6147" width="11.453125" style="358"/>
    <col min="6148" max="6148" width="10.26953125" style="358" customWidth="1"/>
    <col min="6149" max="6158" width="4.7265625" style="358" customWidth="1"/>
    <col min="6159" max="6159" width="4.54296875" style="358" customWidth="1"/>
    <col min="6160" max="6178" width="4.7265625" style="358" customWidth="1"/>
    <col min="6179" max="6180" width="4" style="358" customWidth="1"/>
    <col min="6181" max="6181" width="7.7265625" style="358" customWidth="1"/>
    <col min="6182" max="6182" width="7.54296875" style="358" customWidth="1"/>
    <col min="6183" max="6183" width="3.7265625" style="358" customWidth="1"/>
    <col min="6184" max="6184" width="5.7265625" style="358" customWidth="1"/>
    <col min="6185" max="6185" width="8.54296875" style="358" customWidth="1"/>
    <col min="6186" max="6186" width="3" style="358" customWidth="1"/>
    <col min="6187" max="6187" width="12.1796875" style="358" customWidth="1"/>
    <col min="6188" max="6188" width="7.7265625" style="358" customWidth="1"/>
    <col min="6189" max="6189" width="8.1796875" style="358" customWidth="1"/>
    <col min="6190" max="6190" width="3.7265625" style="358" customWidth="1"/>
    <col min="6191" max="6191" width="25.54296875" style="358" customWidth="1"/>
    <col min="6192" max="6403" width="11.453125" style="358"/>
    <col min="6404" max="6404" width="10.26953125" style="358" customWidth="1"/>
    <col min="6405" max="6414" width="4.7265625" style="358" customWidth="1"/>
    <col min="6415" max="6415" width="4.54296875" style="358" customWidth="1"/>
    <col min="6416" max="6434" width="4.7265625" style="358" customWidth="1"/>
    <col min="6435" max="6436" width="4" style="358" customWidth="1"/>
    <col min="6437" max="6437" width="7.7265625" style="358" customWidth="1"/>
    <col min="6438" max="6438" width="7.54296875" style="358" customWidth="1"/>
    <col min="6439" max="6439" width="3.7265625" style="358" customWidth="1"/>
    <col min="6440" max="6440" width="5.7265625" style="358" customWidth="1"/>
    <col min="6441" max="6441" width="8.54296875" style="358" customWidth="1"/>
    <col min="6442" max="6442" width="3" style="358" customWidth="1"/>
    <col min="6443" max="6443" width="12.1796875" style="358" customWidth="1"/>
    <col min="6444" max="6444" width="7.7265625" style="358" customWidth="1"/>
    <col min="6445" max="6445" width="8.1796875" style="358" customWidth="1"/>
    <col min="6446" max="6446" width="3.7265625" style="358" customWidth="1"/>
    <col min="6447" max="6447" width="25.54296875" style="358" customWidth="1"/>
    <col min="6448" max="6659" width="11.453125" style="358"/>
    <col min="6660" max="6660" width="10.26953125" style="358" customWidth="1"/>
    <col min="6661" max="6670" width="4.7265625" style="358" customWidth="1"/>
    <col min="6671" max="6671" width="4.54296875" style="358" customWidth="1"/>
    <col min="6672" max="6690" width="4.7265625" style="358" customWidth="1"/>
    <col min="6691" max="6692" width="4" style="358" customWidth="1"/>
    <col min="6693" max="6693" width="7.7265625" style="358" customWidth="1"/>
    <col min="6694" max="6694" width="7.54296875" style="358" customWidth="1"/>
    <col min="6695" max="6695" width="3.7265625" style="358" customWidth="1"/>
    <col min="6696" max="6696" width="5.7265625" style="358" customWidth="1"/>
    <col min="6697" max="6697" width="8.54296875" style="358" customWidth="1"/>
    <col min="6698" max="6698" width="3" style="358" customWidth="1"/>
    <col min="6699" max="6699" width="12.1796875" style="358" customWidth="1"/>
    <col min="6700" max="6700" width="7.7265625" style="358" customWidth="1"/>
    <col min="6701" max="6701" width="8.1796875" style="358" customWidth="1"/>
    <col min="6702" max="6702" width="3.7265625" style="358" customWidth="1"/>
    <col min="6703" max="6703" width="25.54296875" style="358" customWidth="1"/>
    <col min="6704" max="6915" width="11.453125" style="358"/>
    <col min="6916" max="6916" width="10.26953125" style="358" customWidth="1"/>
    <col min="6917" max="6926" width="4.7265625" style="358" customWidth="1"/>
    <col min="6927" max="6927" width="4.54296875" style="358" customWidth="1"/>
    <col min="6928" max="6946" width="4.7265625" style="358" customWidth="1"/>
    <col min="6947" max="6948" width="4" style="358" customWidth="1"/>
    <col min="6949" max="6949" width="7.7265625" style="358" customWidth="1"/>
    <col min="6950" max="6950" width="7.54296875" style="358" customWidth="1"/>
    <col min="6951" max="6951" width="3.7265625" style="358" customWidth="1"/>
    <col min="6952" max="6952" width="5.7265625" style="358" customWidth="1"/>
    <col min="6953" max="6953" width="8.54296875" style="358" customWidth="1"/>
    <col min="6954" max="6954" width="3" style="358" customWidth="1"/>
    <col min="6955" max="6955" width="12.1796875" style="358" customWidth="1"/>
    <col min="6956" max="6956" width="7.7265625" style="358" customWidth="1"/>
    <col min="6957" max="6957" width="8.1796875" style="358" customWidth="1"/>
    <col min="6958" max="6958" width="3.7265625" style="358" customWidth="1"/>
    <col min="6959" max="6959" width="25.54296875" style="358" customWidth="1"/>
    <col min="6960" max="7171" width="11.453125" style="358"/>
    <col min="7172" max="7172" width="10.26953125" style="358" customWidth="1"/>
    <col min="7173" max="7182" width="4.7265625" style="358" customWidth="1"/>
    <col min="7183" max="7183" width="4.54296875" style="358" customWidth="1"/>
    <col min="7184" max="7202" width="4.7265625" style="358" customWidth="1"/>
    <col min="7203" max="7204" width="4" style="358" customWidth="1"/>
    <col min="7205" max="7205" width="7.7265625" style="358" customWidth="1"/>
    <col min="7206" max="7206" width="7.54296875" style="358" customWidth="1"/>
    <col min="7207" max="7207" width="3.7265625" style="358" customWidth="1"/>
    <col min="7208" max="7208" width="5.7265625" style="358" customWidth="1"/>
    <col min="7209" max="7209" width="8.54296875" style="358" customWidth="1"/>
    <col min="7210" max="7210" width="3" style="358" customWidth="1"/>
    <col min="7211" max="7211" width="12.1796875" style="358" customWidth="1"/>
    <col min="7212" max="7212" width="7.7265625" style="358" customWidth="1"/>
    <col min="7213" max="7213" width="8.1796875" style="358" customWidth="1"/>
    <col min="7214" max="7214" width="3.7265625" style="358" customWidth="1"/>
    <col min="7215" max="7215" width="25.54296875" style="358" customWidth="1"/>
    <col min="7216" max="7427" width="11.453125" style="358"/>
    <col min="7428" max="7428" width="10.26953125" style="358" customWidth="1"/>
    <col min="7429" max="7438" width="4.7265625" style="358" customWidth="1"/>
    <col min="7439" max="7439" width="4.54296875" style="358" customWidth="1"/>
    <col min="7440" max="7458" width="4.7265625" style="358" customWidth="1"/>
    <col min="7459" max="7460" width="4" style="358" customWidth="1"/>
    <col min="7461" max="7461" width="7.7265625" style="358" customWidth="1"/>
    <col min="7462" max="7462" width="7.54296875" style="358" customWidth="1"/>
    <col min="7463" max="7463" width="3.7265625" style="358" customWidth="1"/>
    <col min="7464" max="7464" width="5.7265625" style="358" customWidth="1"/>
    <col min="7465" max="7465" width="8.54296875" style="358" customWidth="1"/>
    <col min="7466" max="7466" width="3" style="358" customWidth="1"/>
    <col min="7467" max="7467" width="12.1796875" style="358" customWidth="1"/>
    <col min="7468" max="7468" width="7.7265625" style="358" customWidth="1"/>
    <col min="7469" max="7469" width="8.1796875" style="358" customWidth="1"/>
    <col min="7470" max="7470" width="3.7265625" style="358" customWidth="1"/>
    <col min="7471" max="7471" width="25.54296875" style="358" customWidth="1"/>
    <col min="7472" max="7683" width="11.453125" style="358"/>
    <col min="7684" max="7684" width="10.26953125" style="358" customWidth="1"/>
    <col min="7685" max="7694" width="4.7265625" style="358" customWidth="1"/>
    <col min="7695" max="7695" width="4.54296875" style="358" customWidth="1"/>
    <col min="7696" max="7714" width="4.7265625" style="358" customWidth="1"/>
    <col min="7715" max="7716" width="4" style="358" customWidth="1"/>
    <col min="7717" max="7717" width="7.7265625" style="358" customWidth="1"/>
    <col min="7718" max="7718" width="7.54296875" style="358" customWidth="1"/>
    <col min="7719" max="7719" width="3.7265625" style="358" customWidth="1"/>
    <col min="7720" max="7720" width="5.7265625" style="358" customWidth="1"/>
    <col min="7721" max="7721" width="8.54296875" style="358" customWidth="1"/>
    <col min="7722" max="7722" width="3" style="358" customWidth="1"/>
    <col min="7723" max="7723" width="12.1796875" style="358" customWidth="1"/>
    <col min="7724" max="7724" width="7.7265625" style="358" customWidth="1"/>
    <col min="7725" max="7725" width="8.1796875" style="358" customWidth="1"/>
    <col min="7726" max="7726" width="3.7265625" style="358" customWidth="1"/>
    <col min="7727" max="7727" width="25.54296875" style="358" customWidth="1"/>
    <col min="7728" max="7939" width="11.453125" style="358"/>
    <col min="7940" max="7940" width="10.26953125" style="358" customWidth="1"/>
    <col min="7941" max="7950" width="4.7265625" style="358" customWidth="1"/>
    <col min="7951" max="7951" width="4.54296875" style="358" customWidth="1"/>
    <col min="7952" max="7970" width="4.7265625" style="358" customWidth="1"/>
    <col min="7971" max="7972" width="4" style="358" customWidth="1"/>
    <col min="7973" max="7973" width="7.7265625" style="358" customWidth="1"/>
    <col min="7974" max="7974" width="7.54296875" style="358" customWidth="1"/>
    <col min="7975" max="7975" width="3.7265625" style="358" customWidth="1"/>
    <col min="7976" max="7976" width="5.7265625" style="358" customWidth="1"/>
    <col min="7977" max="7977" width="8.54296875" style="358" customWidth="1"/>
    <col min="7978" max="7978" width="3" style="358" customWidth="1"/>
    <col min="7979" max="7979" width="12.1796875" style="358" customWidth="1"/>
    <col min="7980" max="7980" width="7.7265625" style="358" customWidth="1"/>
    <col min="7981" max="7981" width="8.1796875" style="358" customWidth="1"/>
    <col min="7982" max="7982" width="3.7265625" style="358" customWidth="1"/>
    <col min="7983" max="7983" width="25.54296875" style="358" customWidth="1"/>
    <col min="7984" max="8195" width="11.453125" style="358"/>
    <col min="8196" max="8196" width="10.26953125" style="358" customWidth="1"/>
    <col min="8197" max="8206" width="4.7265625" style="358" customWidth="1"/>
    <col min="8207" max="8207" width="4.54296875" style="358" customWidth="1"/>
    <col min="8208" max="8226" width="4.7265625" style="358" customWidth="1"/>
    <col min="8227" max="8228" width="4" style="358" customWidth="1"/>
    <col min="8229" max="8229" width="7.7265625" style="358" customWidth="1"/>
    <col min="8230" max="8230" width="7.54296875" style="358" customWidth="1"/>
    <col min="8231" max="8231" width="3.7265625" style="358" customWidth="1"/>
    <col min="8232" max="8232" width="5.7265625" style="358" customWidth="1"/>
    <col min="8233" max="8233" width="8.54296875" style="358" customWidth="1"/>
    <col min="8234" max="8234" width="3" style="358" customWidth="1"/>
    <col min="8235" max="8235" width="12.1796875" style="358" customWidth="1"/>
    <col min="8236" max="8236" width="7.7265625" style="358" customWidth="1"/>
    <col min="8237" max="8237" width="8.1796875" style="358" customWidth="1"/>
    <col min="8238" max="8238" width="3.7265625" style="358" customWidth="1"/>
    <col min="8239" max="8239" width="25.54296875" style="358" customWidth="1"/>
    <col min="8240" max="8451" width="11.453125" style="358"/>
    <col min="8452" max="8452" width="10.26953125" style="358" customWidth="1"/>
    <col min="8453" max="8462" width="4.7265625" style="358" customWidth="1"/>
    <col min="8463" max="8463" width="4.54296875" style="358" customWidth="1"/>
    <col min="8464" max="8482" width="4.7265625" style="358" customWidth="1"/>
    <col min="8483" max="8484" width="4" style="358" customWidth="1"/>
    <col min="8485" max="8485" width="7.7265625" style="358" customWidth="1"/>
    <col min="8486" max="8486" width="7.54296875" style="358" customWidth="1"/>
    <col min="8487" max="8487" width="3.7265625" style="358" customWidth="1"/>
    <col min="8488" max="8488" width="5.7265625" style="358" customWidth="1"/>
    <col min="8489" max="8489" width="8.54296875" style="358" customWidth="1"/>
    <col min="8490" max="8490" width="3" style="358" customWidth="1"/>
    <col min="8491" max="8491" width="12.1796875" style="358" customWidth="1"/>
    <col min="8492" max="8492" width="7.7265625" style="358" customWidth="1"/>
    <col min="8493" max="8493" width="8.1796875" style="358" customWidth="1"/>
    <col min="8494" max="8494" width="3.7265625" style="358" customWidth="1"/>
    <col min="8495" max="8495" width="25.54296875" style="358" customWidth="1"/>
    <col min="8496" max="8707" width="11.453125" style="358"/>
    <col min="8708" max="8708" width="10.26953125" style="358" customWidth="1"/>
    <col min="8709" max="8718" width="4.7265625" style="358" customWidth="1"/>
    <col min="8719" max="8719" width="4.54296875" style="358" customWidth="1"/>
    <col min="8720" max="8738" width="4.7265625" style="358" customWidth="1"/>
    <col min="8739" max="8740" width="4" style="358" customWidth="1"/>
    <col min="8741" max="8741" width="7.7265625" style="358" customWidth="1"/>
    <col min="8742" max="8742" width="7.54296875" style="358" customWidth="1"/>
    <col min="8743" max="8743" width="3.7265625" style="358" customWidth="1"/>
    <col min="8744" max="8744" width="5.7265625" style="358" customWidth="1"/>
    <col min="8745" max="8745" width="8.54296875" style="358" customWidth="1"/>
    <col min="8746" max="8746" width="3" style="358" customWidth="1"/>
    <col min="8747" max="8747" width="12.1796875" style="358" customWidth="1"/>
    <col min="8748" max="8748" width="7.7265625" style="358" customWidth="1"/>
    <col min="8749" max="8749" width="8.1796875" style="358" customWidth="1"/>
    <col min="8750" max="8750" width="3.7265625" style="358" customWidth="1"/>
    <col min="8751" max="8751" width="25.54296875" style="358" customWidth="1"/>
    <col min="8752" max="8963" width="11.453125" style="358"/>
    <col min="8964" max="8964" width="10.26953125" style="358" customWidth="1"/>
    <col min="8965" max="8974" width="4.7265625" style="358" customWidth="1"/>
    <col min="8975" max="8975" width="4.54296875" style="358" customWidth="1"/>
    <col min="8976" max="8994" width="4.7265625" style="358" customWidth="1"/>
    <col min="8995" max="8996" width="4" style="358" customWidth="1"/>
    <col min="8997" max="8997" width="7.7265625" style="358" customWidth="1"/>
    <col min="8998" max="8998" width="7.54296875" style="358" customWidth="1"/>
    <col min="8999" max="8999" width="3.7265625" style="358" customWidth="1"/>
    <col min="9000" max="9000" width="5.7265625" style="358" customWidth="1"/>
    <col min="9001" max="9001" width="8.54296875" style="358" customWidth="1"/>
    <col min="9002" max="9002" width="3" style="358" customWidth="1"/>
    <col min="9003" max="9003" width="12.1796875" style="358" customWidth="1"/>
    <col min="9004" max="9004" width="7.7265625" style="358" customWidth="1"/>
    <col min="9005" max="9005" width="8.1796875" style="358" customWidth="1"/>
    <col min="9006" max="9006" width="3.7265625" style="358" customWidth="1"/>
    <col min="9007" max="9007" width="25.54296875" style="358" customWidth="1"/>
    <col min="9008" max="9219" width="11.453125" style="358"/>
    <col min="9220" max="9220" width="10.26953125" style="358" customWidth="1"/>
    <col min="9221" max="9230" width="4.7265625" style="358" customWidth="1"/>
    <col min="9231" max="9231" width="4.54296875" style="358" customWidth="1"/>
    <col min="9232" max="9250" width="4.7265625" style="358" customWidth="1"/>
    <col min="9251" max="9252" width="4" style="358" customWidth="1"/>
    <col min="9253" max="9253" width="7.7265625" style="358" customWidth="1"/>
    <col min="9254" max="9254" width="7.54296875" style="358" customWidth="1"/>
    <col min="9255" max="9255" width="3.7265625" style="358" customWidth="1"/>
    <col min="9256" max="9256" width="5.7265625" style="358" customWidth="1"/>
    <col min="9257" max="9257" width="8.54296875" style="358" customWidth="1"/>
    <col min="9258" max="9258" width="3" style="358" customWidth="1"/>
    <col min="9259" max="9259" width="12.1796875" style="358" customWidth="1"/>
    <col min="9260" max="9260" width="7.7265625" style="358" customWidth="1"/>
    <col min="9261" max="9261" width="8.1796875" style="358" customWidth="1"/>
    <col min="9262" max="9262" width="3.7265625" style="358" customWidth="1"/>
    <col min="9263" max="9263" width="25.54296875" style="358" customWidth="1"/>
    <col min="9264" max="9475" width="11.453125" style="358"/>
    <col min="9476" max="9476" width="10.26953125" style="358" customWidth="1"/>
    <col min="9477" max="9486" width="4.7265625" style="358" customWidth="1"/>
    <col min="9487" max="9487" width="4.54296875" style="358" customWidth="1"/>
    <col min="9488" max="9506" width="4.7265625" style="358" customWidth="1"/>
    <col min="9507" max="9508" width="4" style="358" customWidth="1"/>
    <col min="9509" max="9509" width="7.7265625" style="358" customWidth="1"/>
    <col min="9510" max="9510" width="7.54296875" style="358" customWidth="1"/>
    <col min="9511" max="9511" width="3.7265625" style="358" customWidth="1"/>
    <col min="9512" max="9512" width="5.7265625" style="358" customWidth="1"/>
    <col min="9513" max="9513" width="8.54296875" style="358" customWidth="1"/>
    <col min="9514" max="9514" width="3" style="358" customWidth="1"/>
    <col min="9515" max="9515" width="12.1796875" style="358" customWidth="1"/>
    <col min="9516" max="9516" width="7.7265625" style="358" customWidth="1"/>
    <col min="9517" max="9517" width="8.1796875" style="358" customWidth="1"/>
    <col min="9518" max="9518" width="3.7265625" style="358" customWidth="1"/>
    <col min="9519" max="9519" width="25.54296875" style="358" customWidth="1"/>
    <col min="9520" max="9731" width="11.453125" style="358"/>
    <col min="9732" max="9732" width="10.26953125" style="358" customWidth="1"/>
    <col min="9733" max="9742" width="4.7265625" style="358" customWidth="1"/>
    <col min="9743" max="9743" width="4.54296875" style="358" customWidth="1"/>
    <col min="9744" max="9762" width="4.7265625" style="358" customWidth="1"/>
    <col min="9763" max="9764" width="4" style="358" customWidth="1"/>
    <col min="9765" max="9765" width="7.7265625" style="358" customWidth="1"/>
    <col min="9766" max="9766" width="7.54296875" style="358" customWidth="1"/>
    <col min="9767" max="9767" width="3.7265625" style="358" customWidth="1"/>
    <col min="9768" max="9768" width="5.7265625" style="358" customWidth="1"/>
    <col min="9769" max="9769" width="8.54296875" style="358" customWidth="1"/>
    <col min="9770" max="9770" width="3" style="358" customWidth="1"/>
    <col min="9771" max="9771" width="12.1796875" style="358" customWidth="1"/>
    <col min="9772" max="9772" width="7.7265625" style="358" customWidth="1"/>
    <col min="9773" max="9773" width="8.1796875" style="358" customWidth="1"/>
    <col min="9774" max="9774" width="3.7265625" style="358" customWidth="1"/>
    <col min="9775" max="9775" width="25.54296875" style="358" customWidth="1"/>
    <col min="9776" max="9987" width="11.453125" style="358"/>
    <col min="9988" max="9988" width="10.26953125" style="358" customWidth="1"/>
    <col min="9989" max="9998" width="4.7265625" style="358" customWidth="1"/>
    <col min="9999" max="9999" width="4.54296875" style="358" customWidth="1"/>
    <col min="10000" max="10018" width="4.7265625" style="358" customWidth="1"/>
    <col min="10019" max="10020" width="4" style="358" customWidth="1"/>
    <col min="10021" max="10021" width="7.7265625" style="358" customWidth="1"/>
    <col min="10022" max="10022" width="7.54296875" style="358" customWidth="1"/>
    <col min="10023" max="10023" width="3.7265625" style="358" customWidth="1"/>
    <col min="10024" max="10024" width="5.7265625" style="358" customWidth="1"/>
    <col min="10025" max="10025" width="8.54296875" style="358" customWidth="1"/>
    <col min="10026" max="10026" width="3" style="358" customWidth="1"/>
    <col min="10027" max="10027" width="12.1796875" style="358" customWidth="1"/>
    <col min="10028" max="10028" width="7.7265625" style="358" customWidth="1"/>
    <col min="10029" max="10029" width="8.1796875" style="358" customWidth="1"/>
    <col min="10030" max="10030" width="3.7265625" style="358" customWidth="1"/>
    <col min="10031" max="10031" width="25.54296875" style="358" customWidth="1"/>
    <col min="10032" max="10243" width="11.453125" style="358"/>
    <col min="10244" max="10244" width="10.26953125" style="358" customWidth="1"/>
    <col min="10245" max="10254" width="4.7265625" style="358" customWidth="1"/>
    <col min="10255" max="10255" width="4.54296875" style="358" customWidth="1"/>
    <col min="10256" max="10274" width="4.7265625" style="358" customWidth="1"/>
    <col min="10275" max="10276" width="4" style="358" customWidth="1"/>
    <col min="10277" max="10277" width="7.7265625" style="358" customWidth="1"/>
    <col min="10278" max="10278" width="7.54296875" style="358" customWidth="1"/>
    <col min="10279" max="10279" width="3.7265625" style="358" customWidth="1"/>
    <col min="10280" max="10280" width="5.7265625" style="358" customWidth="1"/>
    <col min="10281" max="10281" width="8.54296875" style="358" customWidth="1"/>
    <col min="10282" max="10282" width="3" style="358" customWidth="1"/>
    <col min="10283" max="10283" width="12.1796875" style="358" customWidth="1"/>
    <col min="10284" max="10284" width="7.7265625" style="358" customWidth="1"/>
    <col min="10285" max="10285" width="8.1796875" style="358" customWidth="1"/>
    <col min="10286" max="10286" width="3.7265625" style="358" customWidth="1"/>
    <col min="10287" max="10287" width="25.54296875" style="358" customWidth="1"/>
    <col min="10288" max="10499" width="11.453125" style="358"/>
    <col min="10500" max="10500" width="10.26953125" style="358" customWidth="1"/>
    <col min="10501" max="10510" width="4.7265625" style="358" customWidth="1"/>
    <col min="10511" max="10511" width="4.54296875" style="358" customWidth="1"/>
    <col min="10512" max="10530" width="4.7265625" style="358" customWidth="1"/>
    <col min="10531" max="10532" width="4" style="358" customWidth="1"/>
    <col min="10533" max="10533" width="7.7265625" style="358" customWidth="1"/>
    <col min="10534" max="10534" width="7.54296875" style="358" customWidth="1"/>
    <col min="10535" max="10535" width="3.7265625" style="358" customWidth="1"/>
    <col min="10536" max="10536" width="5.7265625" style="358" customWidth="1"/>
    <col min="10537" max="10537" width="8.54296875" style="358" customWidth="1"/>
    <col min="10538" max="10538" width="3" style="358" customWidth="1"/>
    <col min="10539" max="10539" width="12.1796875" style="358" customWidth="1"/>
    <col min="10540" max="10540" width="7.7265625" style="358" customWidth="1"/>
    <col min="10541" max="10541" width="8.1796875" style="358" customWidth="1"/>
    <col min="10542" max="10542" width="3.7265625" style="358" customWidth="1"/>
    <col min="10543" max="10543" width="25.54296875" style="358" customWidth="1"/>
    <col min="10544" max="10755" width="11.453125" style="358"/>
    <col min="10756" max="10756" width="10.26953125" style="358" customWidth="1"/>
    <col min="10757" max="10766" width="4.7265625" style="358" customWidth="1"/>
    <col min="10767" max="10767" width="4.54296875" style="358" customWidth="1"/>
    <col min="10768" max="10786" width="4.7265625" style="358" customWidth="1"/>
    <col min="10787" max="10788" width="4" style="358" customWidth="1"/>
    <col min="10789" max="10789" width="7.7265625" style="358" customWidth="1"/>
    <col min="10790" max="10790" width="7.54296875" style="358" customWidth="1"/>
    <col min="10791" max="10791" width="3.7265625" style="358" customWidth="1"/>
    <col min="10792" max="10792" width="5.7265625" style="358" customWidth="1"/>
    <col min="10793" max="10793" width="8.54296875" style="358" customWidth="1"/>
    <col min="10794" max="10794" width="3" style="358" customWidth="1"/>
    <col min="10795" max="10795" width="12.1796875" style="358" customWidth="1"/>
    <col min="10796" max="10796" width="7.7265625" style="358" customWidth="1"/>
    <col min="10797" max="10797" width="8.1796875" style="358" customWidth="1"/>
    <col min="10798" max="10798" width="3.7265625" style="358" customWidth="1"/>
    <col min="10799" max="10799" width="25.54296875" style="358" customWidth="1"/>
    <col min="10800" max="11011" width="11.453125" style="358"/>
    <col min="11012" max="11012" width="10.26953125" style="358" customWidth="1"/>
    <col min="11013" max="11022" width="4.7265625" style="358" customWidth="1"/>
    <col min="11023" max="11023" width="4.54296875" style="358" customWidth="1"/>
    <col min="11024" max="11042" width="4.7265625" style="358" customWidth="1"/>
    <col min="11043" max="11044" width="4" style="358" customWidth="1"/>
    <col min="11045" max="11045" width="7.7265625" style="358" customWidth="1"/>
    <col min="11046" max="11046" width="7.54296875" style="358" customWidth="1"/>
    <col min="11047" max="11047" width="3.7265625" style="358" customWidth="1"/>
    <col min="11048" max="11048" width="5.7265625" style="358" customWidth="1"/>
    <col min="11049" max="11049" width="8.54296875" style="358" customWidth="1"/>
    <col min="11050" max="11050" width="3" style="358" customWidth="1"/>
    <col min="11051" max="11051" width="12.1796875" style="358" customWidth="1"/>
    <col min="11052" max="11052" width="7.7265625" style="358" customWidth="1"/>
    <col min="11053" max="11053" width="8.1796875" style="358" customWidth="1"/>
    <col min="11054" max="11054" width="3.7265625" style="358" customWidth="1"/>
    <col min="11055" max="11055" width="25.54296875" style="358" customWidth="1"/>
    <col min="11056" max="11267" width="11.453125" style="358"/>
    <col min="11268" max="11268" width="10.26953125" style="358" customWidth="1"/>
    <col min="11269" max="11278" width="4.7265625" style="358" customWidth="1"/>
    <col min="11279" max="11279" width="4.54296875" style="358" customWidth="1"/>
    <col min="11280" max="11298" width="4.7265625" style="358" customWidth="1"/>
    <col min="11299" max="11300" width="4" style="358" customWidth="1"/>
    <col min="11301" max="11301" width="7.7265625" style="358" customWidth="1"/>
    <col min="11302" max="11302" width="7.54296875" style="358" customWidth="1"/>
    <col min="11303" max="11303" width="3.7265625" style="358" customWidth="1"/>
    <col min="11304" max="11304" width="5.7265625" style="358" customWidth="1"/>
    <col min="11305" max="11305" width="8.54296875" style="358" customWidth="1"/>
    <col min="11306" max="11306" width="3" style="358" customWidth="1"/>
    <col min="11307" max="11307" width="12.1796875" style="358" customWidth="1"/>
    <col min="11308" max="11308" width="7.7265625" style="358" customWidth="1"/>
    <col min="11309" max="11309" width="8.1796875" style="358" customWidth="1"/>
    <col min="11310" max="11310" width="3.7265625" style="358" customWidth="1"/>
    <col min="11311" max="11311" width="25.54296875" style="358" customWidth="1"/>
    <col min="11312" max="11523" width="11.453125" style="358"/>
    <col min="11524" max="11524" width="10.26953125" style="358" customWidth="1"/>
    <col min="11525" max="11534" width="4.7265625" style="358" customWidth="1"/>
    <col min="11535" max="11535" width="4.54296875" style="358" customWidth="1"/>
    <col min="11536" max="11554" width="4.7265625" style="358" customWidth="1"/>
    <col min="11555" max="11556" width="4" style="358" customWidth="1"/>
    <col min="11557" max="11557" width="7.7265625" style="358" customWidth="1"/>
    <col min="11558" max="11558" width="7.54296875" style="358" customWidth="1"/>
    <col min="11559" max="11559" width="3.7265625" style="358" customWidth="1"/>
    <col min="11560" max="11560" width="5.7265625" style="358" customWidth="1"/>
    <col min="11561" max="11561" width="8.54296875" style="358" customWidth="1"/>
    <col min="11562" max="11562" width="3" style="358" customWidth="1"/>
    <col min="11563" max="11563" width="12.1796875" style="358" customWidth="1"/>
    <col min="11564" max="11564" width="7.7265625" style="358" customWidth="1"/>
    <col min="11565" max="11565" width="8.1796875" style="358" customWidth="1"/>
    <col min="11566" max="11566" width="3.7265625" style="358" customWidth="1"/>
    <col min="11567" max="11567" width="25.54296875" style="358" customWidth="1"/>
    <col min="11568" max="11779" width="11.453125" style="358"/>
    <col min="11780" max="11780" width="10.26953125" style="358" customWidth="1"/>
    <col min="11781" max="11790" width="4.7265625" style="358" customWidth="1"/>
    <col min="11791" max="11791" width="4.54296875" style="358" customWidth="1"/>
    <col min="11792" max="11810" width="4.7265625" style="358" customWidth="1"/>
    <col min="11811" max="11812" width="4" style="358" customWidth="1"/>
    <col min="11813" max="11813" width="7.7265625" style="358" customWidth="1"/>
    <col min="11814" max="11814" width="7.54296875" style="358" customWidth="1"/>
    <col min="11815" max="11815" width="3.7265625" style="358" customWidth="1"/>
    <col min="11816" max="11816" width="5.7265625" style="358" customWidth="1"/>
    <col min="11817" max="11817" width="8.54296875" style="358" customWidth="1"/>
    <col min="11818" max="11818" width="3" style="358" customWidth="1"/>
    <col min="11819" max="11819" width="12.1796875" style="358" customWidth="1"/>
    <col min="11820" max="11820" width="7.7265625" style="358" customWidth="1"/>
    <col min="11821" max="11821" width="8.1796875" style="358" customWidth="1"/>
    <col min="11822" max="11822" width="3.7265625" style="358" customWidth="1"/>
    <col min="11823" max="11823" width="25.54296875" style="358" customWidth="1"/>
    <col min="11824" max="12035" width="11.453125" style="358"/>
    <col min="12036" max="12036" width="10.26953125" style="358" customWidth="1"/>
    <col min="12037" max="12046" width="4.7265625" style="358" customWidth="1"/>
    <col min="12047" max="12047" width="4.54296875" style="358" customWidth="1"/>
    <col min="12048" max="12066" width="4.7265625" style="358" customWidth="1"/>
    <col min="12067" max="12068" width="4" style="358" customWidth="1"/>
    <col min="12069" max="12069" width="7.7265625" style="358" customWidth="1"/>
    <col min="12070" max="12070" width="7.54296875" style="358" customWidth="1"/>
    <col min="12071" max="12071" width="3.7265625" style="358" customWidth="1"/>
    <col min="12072" max="12072" width="5.7265625" style="358" customWidth="1"/>
    <col min="12073" max="12073" width="8.54296875" style="358" customWidth="1"/>
    <col min="12074" max="12074" width="3" style="358" customWidth="1"/>
    <col min="12075" max="12075" width="12.1796875" style="358" customWidth="1"/>
    <col min="12076" max="12076" width="7.7265625" style="358" customWidth="1"/>
    <col min="12077" max="12077" width="8.1796875" style="358" customWidth="1"/>
    <col min="12078" max="12078" width="3.7265625" style="358" customWidth="1"/>
    <col min="12079" max="12079" width="25.54296875" style="358" customWidth="1"/>
    <col min="12080" max="12291" width="11.453125" style="358"/>
    <col min="12292" max="12292" width="10.26953125" style="358" customWidth="1"/>
    <col min="12293" max="12302" width="4.7265625" style="358" customWidth="1"/>
    <col min="12303" max="12303" width="4.54296875" style="358" customWidth="1"/>
    <col min="12304" max="12322" width="4.7265625" style="358" customWidth="1"/>
    <col min="12323" max="12324" width="4" style="358" customWidth="1"/>
    <col min="12325" max="12325" width="7.7265625" style="358" customWidth="1"/>
    <col min="12326" max="12326" width="7.54296875" style="358" customWidth="1"/>
    <col min="12327" max="12327" width="3.7265625" style="358" customWidth="1"/>
    <col min="12328" max="12328" width="5.7265625" style="358" customWidth="1"/>
    <col min="12329" max="12329" width="8.54296875" style="358" customWidth="1"/>
    <col min="12330" max="12330" width="3" style="358" customWidth="1"/>
    <col min="12331" max="12331" width="12.1796875" style="358" customWidth="1"/>
    <col min="12332" max="12332" width="7.7265625" style="358" customWidth="1"/>
    <col min="12333" max="12333" width="8.1796875" style="358" customWidth="1"/>
    <col min="12334" max="12334" width="3.7265625" style="358" customWidth="1"/>
    <col min="12335" max="12335" width="25.54296875" style="358" customWidth="1"/>
    <col min="12336" max="12547" width="11.453125" style="358"/>
    <col min="12548" max="12548" width="10.26953125" style="358" customWidth="1"/>
    <col min="12549" max="12558" width="4.7265625" style="358" customWidth="1"/>
    <col min="12559" max="12559" width="4.54296875" style="358" customWidth="1"/>
    <col min="12560" max="12578" width="4.7265625" style="358" customWidth="1"/>
    <col min="12579" max="12580" width="4" style="358" customWidth="1"/>
    <col min="12581" max="12581" width="7.7265625" style="358" customWidth="1"/>
    <col min="12582" max="12582" width="7.54296875" style="358" customWidth="1"/>
    <col min="12583" max="12583" width="3.7265625" style="358" customWidth="1"/>
    <col min="12584" max="12584" width="5.7265625" style="358" customWidth="1"/>
    <col min="12585" max="12585" width="8.54296875" style="358" customWidth="1"/>
    <col min="12586" max="12586" width="3" style="358" customWidth="1"/>
    <col min="12587" max="12587" width="12.1796875" style="358" customWidth="1"/>
    <col min="12588" max="12588" width="7.7265625" style="358" customWidth="1"/>
    <col min="12589" max="12589" width="8.1796875" style="358" customWidth="1"/>
    <col min="12590" max="12590" width="3.7265625" style="358" customWidth="1"/>
    <col min="12591" max="12591" width="25.54296875" style="358" customWidth="1"/>
    <col min="12592" max="12803" width="11.453125" style="358"/>
    <col min="12804" max="12804" width="10.26953125" style="358" customWidth="1"/>
    <col min="12805" max="12814" width="4.7265625" style="358" customWidth="1"/>
    <col min="12815" max="12815" width="4.54296875" style="358" customWidth="1"/>
    <col min="12816" max="12834" width="4.7265625" style="358" customWidth="1"/>
    <col min="12835" max="12836" width="4" style="358" customWidth="1"/>
    <col min="12837" max="12837" width="7.7265625" style="358" customWidth="1"/>
    <col min="12838" max="12838" width="7.54296875" style="358" customWidth="1"/>
    <col min="12839" max="12839" width="3.7265625" style="358" customWidth="1"/>
    <col min="12840" max="12840" width="5.7265625" style="358" customWidth="1"/>
    <col min="12841" max="12841" width="8.54296875" style="358" customWidth="1"/>
    <col min="12842" max="12842" width="3" style="358" customWidth="1"/>
    <col min="12843" max="12843" width="12.1796875" style="358" customWidth="1"/>
    <col min="12844" max="12844" width="7.7265625" style="358" customWidth="1"/>
    <col min="12845" max="12845" width="8.1796875" style="358" customWidth="1"/>
    <col min="12846" max="12846" width="3.7265625" style="358" customWidth="1"/>
    <col min="12847" max="12847" width="25.54296875" style="358" customWidth="1"/>
    <col min="12848" max="13059" width="11.453125" style="358"/>
    <col min="13060" max="13060" width="10.26953125" style="358" customWidth="1"/>
    <col min="13061" max="13070" width="4.7265625" style="358" customWidth="1"/>
    <col min="13071" max="13071" width="4.54296875" style="358" customWidth="1"/>
    <col min="13072" max="13090" width="4.7265625" style="358" customWidth="1"/>
    <col min="13091" max="13092" width="4" style="358" customWidth="1"/>
    <col min="13093" max="13093" width="7.7265625" style="358" customWidth="1"/>
    <col min="13094" max="13094" width="7.54296875" style="358" customWidth="1"/>
    <col min="13095" max="13095" width="3.7265625" style="358" customWidth="1"/>
    <col min="13096" max="13096" width="5.7265625" style="358" customWidth="1"/>
    <col min="13097" max="13097" width="8.54296875" style="358" customWidth="1"/>
    <col min="13098" max="13098" width="3" style="358" customWidth="1"/>
    <col min="13099" max="13099" width="12.1796875" style="358" customWidth="1"/>
    <col min="13100" max="13100" width="7.7265625" style="358" customWidth="1"/>
    <col min="13101" max="13101" width="8.1796875" style="358" customWidth="1"/>
    <col min="13102" max="13102" width="3.7265625" style="358" customWidth="1"/>
    <col min="13103" max="13103" width="25.54296875" style="358" customWidth="1"/>
    <col min="13104" max="13315" width="11.453125" style="358"/>
    <col min="13316" max="13316" width="10.26953125" style="358" customWidth="1"/>
    <col min="13317" max="13326" width="4.7265625" style="358" customWidth="1"/>
    <col min="13327" max="13327" width="4.54296875" style="358" customWidth="1"/>
    <col min="13328" max="13346" width="4.7265625" style="358" customWidth="1"/>
    <col min="13347" max="13348" width="4" style="358" customWidth="1"/>
    <col min="13349" max="13349" width="7.7265625" style="358" customWidth="1"/>
    <col min="13350" max="13350" width="7.54296875" style="358" customWidth="1"/>
    <col min="13351" max="13351" width="3.7265625" style="358" customWidth="1"/>
    <col min="13352" max="13352" width="5.7265625" style="358" customWidth="1"/>
    <col min="13353" max="13353" width="8.54296875" style="358" customWidth="1"/>
    <col min="13354" max="13354" width="3" style="358" customWidth="1"/>
    <col min="13355" max="13355" width="12.1796875" style="358" customWidth="1"/>
    <col min="13356" max="13356" width="7.7265625" style="358" customWidth="1"/>
    <col min="13357" max="13357" width="8.1796875" style="358" customWidth="1"/>
    <col min="13358" max="13358" width="3.7265625" style="358" customWidth="1"/>
    <col min="13359" max="13359" width="25.54296875" style="358" customWidth="1"/>
    <col min="13360" max="13571" width="11.453125" style="358"/>
    <col min="13572" max="13572" width="10.26953125" style="358" customWidth="1"/>
    <col min="13573" max="13582" width="4.7265625" style="358" customWidth="1"/>
    <col min="13583" max="13583" width="4.54296875" style="358" customWidth="1"/>
    <col min="13584" max="13602" width="4.7265625" style="358" customWidth="1"/>
    <col min="13603" max="13604" width="4" style="358" customWidth="1"/>
    <col min="13605" max="13605" width="7.7265625" style="358" customWidth="1"/>
    <col min="13606" max="13606" width="7.54296875" style="358" customWidth="1"/>
    <col min="13607" max="13607" width="3.7265625" style="358" customWidth="1"/>
    <col min="13608" max="13608" width="5.7265625" style="358" customWidth="1"/>
    <col min="13609" max="13609" width="8.54296875" style="358" customWidth="1"/>
    <col min="13610" max="13610" width="3" style="358" customWidth="1"/>
    <col min="13611" max="13611" width="12.1796875" style="358" customWidth="1"/>
    <col min="13612" max="13612" width="7.7265625" style="358" customWidth="1"/>
    <col min="13613" max="13613" width="8.1796875" style="358" customWidth="1"/>
    <col min="13614" max="13614" width="3.7265625" style="358" customWidth="1"/>
    <col min="13615" max="13615" width="25.54296875" style="358" customWidth="1"/>
    <col min="13616" max="13827" width="11.453125" style="358"/>
    <col min="13828" max="13828" width="10.26953125" style="358" customWidth="1"/>
    <col min="13829" max="13838" width="4.7265625" style="358" customWidth="1"/>
    <col min="13839" max="13839" width="4.54296875" style="358" customWidth="1"/>
    <col min="13840" max="13858" width="4.7265625" style="358" customWidth="1"/>
    <col min="13859" max="13860" width="4" style="358" customWidth="1"/>
    <col min="13861" max="13861" width="7.7265625" style="358" customWidth="1"/>
    <col min="13862" max="13862" width="7.54296875" style="358" customWidth="1"/>
    <col min="13863" max="13863" width="3.7265625" style="358" customWidth="1"/>
    <col min="13864" max="13864" width="5.7265625" style="358" customWidth="1"/>
    <col min="13865" max="13865" width="8.54296875" style="358" customWidth="1"/>
    <col min="13866" max="13866" width="3" style="358" customWidth="1"/>
    <col min="13867" max="13867" width="12.1796875" style="358" customWidth="1"/>
    <col min="13868" max="13868" width="7.7265625" style="358" customWidth="1"/>
    <col min="13869" max="13869" width="8.1796875" style="358" customWidth="1"/>
    <col min="13870" max="13870" width="3.7265625" style="358" customWidth="1"/>
    <col min="13871" max="13871" width="25.54296875" style="358" customWidth="1"/>
    <col min="13872" max="14083" width="11.453125" style="358"/>
    <col min="14084" max="14084" width="10.26953125" style="358" customWidth="1"/>
    <col min="14085" max="14094" width="4.7265625" style="358" customWidth="1"/>
    <col min="14095" max="14095" width="4.54296875" style="358" customWidth="1"/>
    <col min="14096" max="14114" width="4.7265625" style="358" customWidth="1"/>
    <col min="14115" max="14116" width="4" style="358" customWidth="1"/>
    <col min="14117" max="14117" width="7.7265625" style="358" customWidth="1"/>
    <col min="14118" max="14118" width="7.54296875" style="358" customWidth="1"/>
    <col min="14119" max="14119" width="3.7265625" style="358" customWidth="1"/>
    <col min="14120" max="14120" width="5.7265625" style="358" customWidth="1"/>
    <col min="14121" max="14121" width="8.54296875" style="358" customWidth="1"/>
    <col min="14122" max="14122" width="3" style="358" customWidth="1"/>
    <col min="14123" max="14123" width="12.1796875" style="358" customWidth="1"/>
    <col min="14124" max="14124" width="7.7265625" style="358" customWidth="1"/>
    <col min="14125" max="14125" width="8.1796875" style="358" customWidth="1"/>
    <col min="14126" max="14126" width="3.7265625" style="358" customWidth="1"/>
    <col min="14127" max="14127" width="25.54296875" style="358" customWidth="1"/>
    <col min="14128" max="14339" width="11.453125" style="358"/>
    <col min="14340" max="14340" width="10.26953125" style="358" customWidth="1"/>
    <col min="14341" max="14350" width="4.7265625" style="358" customWidth="1"/>
    <col min="14351" max="14351" width="4.54296875" style="358" customWidth="1"/>
    <col min="14352" max="14370" width="4.7265625" style="358" customWidth="1"/>
    <col min="14371" max="14372" width="4" style="358" customWidth="1"/>
    <col min="14373" max="14373" width="7.7265625" style="358" customWidth="1"/>
    <col min="14374" max="14374" width="7.54296875" style="358" customWidth="1"/>
    <col min="14375" max="14375" width="3.7265625" style="358" customWidth="1"/>
    <col min="14376" max="14376" width="5.7265625" style="358" customWidth="1"/>
    <col min="14377" max="14377" width="8.54296875" style="358" customWidth="1"/>
    <col min="14378" max="14378" width="3" style="358" customWidth="1"/>
    <col min="14379" max="14379" width="12.1796875" style="358" customWidth="1"/>
    <col min="14380" max="14380" width="7.7265625" style="358" customWidth="1"/>
    <col min="14381" max="14381" width="8.1796875" style="358" customWidth="1"/>
    <col min="14382" max="14382" width="3.7265625" style="358" customWidth="1"/>
    <col min="14383" max="14383" width="25.54296875" style="358" customWidth="1"/>
    <col min="14384" max="14595" width="11.453125" style="358"/>
    <col min="14596" max="14596" width="10.26953125" style="358" customWidth="1"/>
    <col min="14597" max="14606" width="4.7265625" style="358" customWidth="1"/>
    <col min="14607" max="14607" width="4.54296875" style="358" customWidth="1"/>
    <col min="14608" max="14626" width="4.7265625" style="358" customWidth="1"/>
    <col min="14627" max="14628" width="4" style="358" customWidth="1"/>
    <col min="14629" max="14629" width="7.7265625" style="358" customWidth="1"/>
    <col min="14630" max="14630" width="7.54296875" style="358" customWidth="1"/>
    <col min="14631" max="14631" width="3.7265625" style="358" customWidth="1"/>
    <col min="14632" max="14632" width="5.7265625" style="358" customWidth="1"/>
    <col min="14633" max="14633" width="8.54296875" style="358" customWidth="1"/>
    <col min="14634" max="14634" width="3" style="358" customWidth="1"/>
    <col min="14635" max="14635" width="12.1796875" style="358" customWidth="1"/>
    <col min="14636" max="14636" width="7.7265625" style="358" customWidth="1"/>
    <col min="14637" max="14637" width="8.1796875" style="358" customWidth="1"/>
    <col min="14638" max="14638" width="3.7265625" style="358" customWidth="1"/>
    <col min="14639" max="14639" width="25.54296875" style="358" customWidth="1"/>
    <col min="14640" max="14851" width="11.453125" style="358"/>
    <col min="14852" max="14852" width="10.26953125" style="358" customWidth="1"/>
    <col min="14853" max="14862" width="4.7265625" style="358" customWidth="1"/>
    <col min="14863" max="14863" width="4.54296875" style="358" customWidth="1"/>
    <col min="14864" max="14882" width="4.7265625" style="358" customWidth="1"/>
    <col min="14883" max="14884" width="4" style="358" customWidth="1"/>
    <col min="14885" max="14885" width="7.7265625" style="358" customWidth="1"/>
    <col min="14886" max="14886" width="7.54296875" style="358" customWidth="1"/>
    <col min="14887" max="14887" width="3.7265625" style="358" customWidth="1"/>
    <col min="14888" max="14888" width="5.7265625" style="358" customWidth="1"/>
    <col min="14889" max="14889" width="8.54296875" style="358" customWidth="1"/>
    <col min="14890" max="14890" width="3" style="358" customWidth="1"/>
    <col min="14891" max="14891" width="12.1796875" style="358" customWidth="1"/>
    <col min="14892" max="14892" width="7.7265625" style="358" customWidth="1"/>
    <col min="14893" max="14893" width="8.1796875" style="358" customWidth="1"/>
    <col min="14894" max="14894" width="3.7265625" style="358" customWidth="1"/>
    <col min="14895" max="14895" width="25.54296875" style="358" customWidth="1"/>
    <col min="14896" max="15107" width="11.453125" style="358"/>
    <col min="15108" max="15108" width="10.26953125" style="358" customWidth="1"/>
    <col min="15109" max="15118" width="4.7265625" style="358" customWidth="1"/>
    <col min="15119" max="15119" width="4.54296875" style="358" customWidth="1"/>
    <col min="15120" max="15138" width="4.7265625" style="358" customWidth="1"/>
    <col min="15139" max="15140" width="4" style="358" customWidth="1"/>
    <col min="15141" max="15141" width="7.7265625" style="358" customWidth="1"/>
    <col min="15142" max="15142" width="7.54296875" style="358" customWidth="1"/>
    <col min="15143" max="15143" width="3.7265625" style="358" customWidth="1"/>
    <col min="15144" max="15144" width="5.7265625" style="358" customWidth="1"/>
    <col min="15145" max="15145" width="8.54296875" style="358" customWidth="1"/>
    <col min="15146" max="15146" width="3" style="358" customWidth="1"/>
    <col min="15147" max="15147" width="12.1796875" style="358" customWidth="1"/>
    <col min="15148" max="15148" width="7.7265625" style="358" customWidth="1"/>
    <col min="15149" max="15149" width="8.1796875" style="358" customWidth="1"/>
    <col min="15150" max="15150" width="3.7265625" style="358" customWidth="1"/>
    <col min="15151" max="15151" width="25.54296875" style="358" customWidth="1"/>
    <col min="15152" max="15363" width="11.453125" style="358"/>
    <col min="15364" max="15364" width="10.26953125" style="358" customWidth="1"/>
    <col min="15365" max="15374" width="4.7265625" style="358" customWidth="1"/>
    <col min="15375" max="15375" width="4.54296875" style="358" customWidth="1"/>
    <col min="15376" max="15394" width="4.7265625" style="358" customWidth="1"/>
    <col min="15395" max="15396" width="4" style="358" customWidth="1"/>
    <col min="15397" max="15397" width="7.7265625" style="358" customWidth="1"/>
    <col min="15398" max="15398" width="7.54296875" style="358" customWidth="1"/>
    <col min="15399" max="15399" width="3.7265625" style="358" customWidth="1"/>
    <col min="15400" max="15400" width="5.7265625" style="358" customWidth="1"/>
    <col min="15401" max="15401" width="8.54296875" style="358" customWidth="1"/>
    <col min="15402" max="15402" width="3" style="358" customWidth="1"/>
    <col min="15403" max="15403" width="12.1796875" style="358" customWidth="1"/>
    <col min="15404" max="15404" width="7.7265625" style="358" customWidth="1"/>
    <col min="15405" max="15405" width="8.1796875" style="358" customWidth="1"/>
    <col min="15406" max="15406" width="3.7265625" style="358" customWidth="1"/>
    <col min="15407" max="15407" width="25.54296875" style="358" customWidth="1"/>
    <col min="15408" max="15619" width="11.453125" style="358"/>
    <col min="15620" max="15620" width="10.26953125" style="358" customWidth="1"/>
    <col min="15621" max="15630" width="4.7265625" style="358" customWidth="1"/>
    <col min="15631" max="15631" width="4.54296875" style="358" customWidth="1"/>
    <col min="15632" max="15650" width="4.7265625" style="358" customWidth="1"/>
    <col min="15651" max="15652" width="4" style="358" customWidth="1"/>
    <col min="15653" max="15653" width="7.7265625" style="358" customWidth="1"/>
    <col min="15654" max="15654" width="7.54296875" style="358" customWidth="1"/>
    <col min="15655" max="15655" width="3.7265625" style="358" customWidth="1"/>
    <col min="15656" max="15656" width="5.7265625" style="358" customWidth="1"/>
    <col min="15657" max="15657" width="8.54296875" style="358" customWidth="1"/>
    <col min="15658" max="15658" width="3" style="358" customWidth="1"/>
    <col min="15659" max="15659" width="12.1796875" style="358" customWidth="1"/>
    <col min="15660" max="15660" width="7.7265625" style="358" customWidth="1"/>
    <col min="15661" max="15661" width="8.1796875" style="358" customWidth="1"/>
    <col min="15662" max="15662" width="3.7265625" style="358" customWidth="1"/>
    <col min="15663" max="15663" width="25.54296875" style="358" customWidth="1"/>
    <col min="15664" max="15875" width="11.453125" style="358"/>
    <col min="15876" max="15876" width="10.26953125" style="358" customWidth="1"/>
    <col min="15877" max="15886" width="4.7265625" style="358" customWidth="1"/>
    <col min="15887" max="15887" width="4.54296875" style="358" customWidth="1"/>
    <col min="15888" max="15906" width="4.7265625" style="358" customWidth="1"/>
    <col min="15907" max="15908" width="4" style="358" customWidth="1"/>
    <col min="15909" max="15909" width="7.7265625" style="358" customWidth="1"/>
    <col min="15910" max="15910" width="7.54296875" style="358" customWidth="1"/>
    <col min="15911" max="15911" width="3.7265625" style="358" customWidth="1"/>
    <col min="15912" max="15912" width="5.7265625" style="358" customWidth="1"/>
    <col min="15913" max="15913" width="8.54296875" style="358" customWidth="1"/>
    <col min="15914" max="15914" width="3" style="358" customWidth="1"/>
    <col min="15915" max="15915" width="12.1796875" style="358" customWidth="1"/>
    <col min="15916" max="15916" width="7.7265625" style="358" customWidth="1"/>
    <col min="15917" max="15917" width="8.1796875" style="358" customWidth="1"/>
    <col min="15918" max="15918" width="3.7265625" style="358" customWidth="1"/>
    <col min="15919" max="15919" width="25.54296875" style="358" customWidth="1"/>
    <col min="15920" max="16131" width="11.453125" style="358"/>
    <col min="16132" max="16132" width="10.26953125" style="358" customWidth="1"/>
    <col min="16133" max="16142" width="4.7265625" style="358" customWidth="1"/>
    <col min="16143" max="16143" width="4.54296875" style="358" customWidth="1"/>
    <col min="16144" max="16162" width="4.7265625" style="358" customWidth="1"/>
    <col min="16163" max="16164" width="4" style="358" customWidth="1"/>
    <col min="16165" max="16165" width="7.7265625" style="358" customWidth="1"/>
    <col min="16166" max="16166" width="7.54296875" style="358" customWidth="1"/>
    <col min="16167" max="16167" width="3.7265625" style="358" customWidth="1"/>
    <col min="16168" max="16168" width="5.7265625" style="358" customWidth="1"/>
    <col min="16169" max="16169" width="8.54296875" style="358" customWidth="1"/>
    <col min="16170" max="16170" width="3" style="358" customWidth="1"/>
    <col min="16171" max="16171" width="12.1796875" style="358" customWidth="1"/>
    <col min="16172" max="16172" width="7.7265625" style="358" customWidth="1"/>
    <col min="16173" max="16173" width="8.1796875" style="358" customWidth="1"/>
    <col min="16174" max="16174" width="3.7265625" style="358" customWidth="1"/>
    <col min="16175" max="16175" width="25.54296875" style="358" customWidth="1"/>
    <col min="16176" max="16384" width="11.453125" style="358"/>
  </cols>
  <sheetData>
    <row r="1" spans="3:108" s="376" customFormat="1" ht="29.5" x14ac:dyDescent="0.55000000000000004">
      <c r="D1" s="400" t="s">
        <v>41</v>
      </c>
      <c r="X1" s="369" t="s">
        <v>38</v>
      </c>
    </row>
    <row r="2" spans="3:108" ht="13" thickBot="1" x14ac:dyDescent="0.3"/>
    <row r="3" spans="3:108" ht="20" x14ac:dyDescent="0.4">
      <c r="D3" s="416" t="s">
        <v>5</v>
      </c>
      <c r="E3" s="417"/>
      <c r="F3" s="418" t="s">
        <v>5</v>
      </c>
      <c r="G3" s="417"/>
      <c r="H3" s="418" t="s">
        <v>5</v>
      </c>
      <c r="I3" s="417"/>
      <c r="J3" s="418" t="s">
        <v>5</v>
      </c>
      <c r="K3" s="417"/>
      <c r="L3" s="418" t="s">
        <v>5</v>
      </c>
      <c r="M3" s="417"/>
      <c r="N3" s="418" t="s">
        <v>5</v>
      </c>
      <c r="O3" s="417"/>
      <c r="P3" s="418" t="s">
        <v>5</v>
      </c>
      <c r="Q3" s="417"/>
      <c r="R3" s="418" t="s">
        <v>5</v>
      </c>
      <c r="S3" s="417"/>
      <c r="T3" s="418" t="s">
        <v>5</v>
      </c>
      <c r="U3" s="417"/>
      <c r="V3" s="418" t="s">
        <v>5</v>
      </c>
      <c r="W3" s="417"/>
      <c r="X3" s="418" t="s">
        <v>5</v>
      </c>
      <c r="Y3" s="419"/>
      <c r="Z3" s="418" t="s">
        <v>5</v>
      </c>
      <c r="AA3" s="417"/>
      <c r="AB3" s="418" t="s">
        <v>5</v>
      </c>
      <c r="AC3" s="419"/>
      <c r="AD3" s="418" t="s">
        <v>5</v>
      </c>
      <c r="AE3" s="419"/>
      <c r="AF3" s="418" t="s">
        <v>5</v>
      </c>
      <c r="AG3" s="419"/>
      <c r="AH3" s="370"/>
      <c r="AI3" s="370"/>
      <c r="AJ3" s="370"/>
      <c r="AK3" s="370"/>
      <c r="AL3" s="370"/>
      <c r="AM3" s="370"/>
      <c r="AN3" s="370"/>
      <c r="AO3" s="370"/>
      <c r="AP3" s="370"/>
      <c r="AQ3" s="370"/>
      <c r="AR3" s="370"/>
      <c r="AS3" s="370"/>
      <c r="AT3" s="370"/>
    </row>
    <row r="4" spans="3:108" s="369" customFormat="1" ht="25.5" thickBot="1" x14ac:dyDescent="0.55000000000000004">
      <c r="C4" s="358" t="s">
        <v>37</v>
      </c>
      <c r="D4" s="1174">
        <v>1</v>
      </c>
      <c r="E4" s="1174"/>
      <c r="F4" s="1173">
        <v>2</v>
      </c>
      <c r="G4" s="1173"/>
      <c r="H4" s="1172">
        <v>3</v>
      </c>
      <c r="I4" s="1172"/>
      <c r="J4" s="1173">
        <v>4</v>
      </c>
      <c r="K4" s="1173"/>
      <c r="L4" s="1172">
        <v>5</v>
      </c>
      <c r="M4" s="1172"/>
      <c r="N4" s="1173">
        <v>6</v>
      </c>
      <c r="O4" s="1173"/>
      <c r="P4" s="1172">
        <v>7</v>
      </c>
      <c r="Q4" s="1172"/>
      <c r="R4" s="1173">
        <v>8</v>
      </c>
      <c r="S4" s="1173"/>
      <c r="T4" s="1172">
        <v>9</v>
      </c>
      <c r="U4" s="1172"/>
      <c r="V4" s="1173">
        <v>10</v>
      </c>
      <c r="W4" s="1173"/>
      <c r="X4" s="1170">
        <v>11</v>
      </c>
      <c r="Y4" s="1170"/>
      <c r="Z4" s="1173">
        <v>12</v>
      </c>
      <c r="AA4" s="1173"/>
      <c r="AB4" s="1170">
        <v>13</v>
      </c>
      <c r="AC4" s="1170"/>
      <c r="AD4" s="1169">
        <v>14</v>
      </c>
      <c r="AE4" s="1169"/>
      <c r="AF4" s="1170">
        <v>15</v>
      </c>
      <c r="AG4" s="1170"/>
      <c r="AH4" s="420"/>
      <c r="AI4" s="409"/>
      <c r="AJ4" s="1171" t="s">
        <v>0</v>
      </c>
      <c r="AK4" s="1171"/>
      <c r="AL4" s="409"/>
      <c r="AM4" s="409"/>
      <c r="AN4" s="409"/>
      <c r="AO4" s="409"/>
      <c r="AP4" s="409"/>
      <c r="AQ4" s="409"/>
      <c r="AR4" s="409"/>
      <c r="AS4" s="409"/>
      <c r="AT4" s="409"/>
      <c r="AU4" s="459" t="s">
        <v>24</v>
      </c>
      <c r="AV4" s="227" t="s">
        <v>2</v>
      </c>
      <c r="AW4" s="227"/>
      <c r="AY4" s="734"/>
      <c r="AZ4" s="734"/>
      <c r="BA4" s="734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ht="20" x14ac:dyDescent="0.4"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5" x14ac:dyDescent="0.5">
      <c r="C6" s="368">
        <v>1</v>
      </c>
      <c r="D6" s="461"/>
      <c r="E6" s="462"/>
      <c r="F6" s="461"/>
      <c r="G6" s="463"/>
      <c r="H6" s="462"/>
      <c r="I6" s="462"/>
      <c r="J6" s="461"/>
      <c r="K6" s="463"/>
      <c r="L6" s="462"/>
      <c r="M6" s="462"/>
      <c r="N6" s="461"/>
      <c r="O6" s="463"/>
      <c r="P6" s="462"/>
      <c r="Q6" s="462"/>
      <c r="R6" s="461"/>
      <c r="S6" s="463"/>
      <c r="T6" s="462"/>
      <c r="U6" s="462"/>
      <c r="V6" s="461"/>
      <c r="W6" s="463"/>
      <c r="X6" s="462"/>
      <c r="Y6" s="462"/>
      <c r="Z6" s="461"/>
      <c r="AA6" s="463"/>
      <c r="AB6" s="462"/>
      <c r="AC6" s="462"/>
      <c r="AD6" s="461"/>
      <c r="AE6" s="463"/>
      <c r="AF6" s="464"/>
      <c r="AG6" s="465"/>
      <c r="AH6" s="421"/>
      <c r="AI6" s="370"/>
      <c r="AJ6" s="393">
        <f>SUM(D25,F25,H25,J25,L25,N25,P25,R25,T25,V25,X25,Z25,AB25,AD25,AF25)</f>
        <v>0</v>
      </c>
      <c r="AK6" s="392">
        <f>SUM(E25,G25,I25,K25,M25,O25,Q25,S25,U25,W25,Y25,AA25,AC25,AE25,AG25)</f>
        <v>0</v>
      </c>
      <c r="AL6" s="370"/>
      <c r="AM6" s="370">
        <f t="shared" ref="AM6:AN19" si="0">SUM(D6,F6,H6,J6,L6,N6,P6,R6,T6,V6,X6,Z6,AB6,AD6,AF6)</f>
        <v>0</v>
      </c>
      <c r="AN6" s="370">
        <f t="shared" si="0"/>
        <v>0</v>
      </c>
      <c r="AO6" s="370"/>
      <c r="AP6" s="378">
        <f>IF(NOT(AN6=0),AM6/AN6,0)</f>
        <v>0</v>
      </c>
      <c r="AQ6" s="370"/>
      <c r="AR6" s="422">
        <v>1</v>
      </c>
      <c r="AS6" s="422"/>
      <c r="AT6" s="422"/>
      <c r="AU6" s="490" t="str">
        <f>CONCATENATE(mannschaften!E6)</f>
        <v>PV Brunnenthal</v>
      </c>
      <c r="AV6" s="413">
        <f>SUM(AJ6)</f>
        <v>0</v>
      </c>
      <c r="AW6" s="480">
        <f t="shared" ref="AW6:AW18" si="1">SUM(AP6)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IF($D25=3,1,0)</f>
        <v>0</v>
      </c>
      <c r="BD6" s="649">
        <f>IF($D25=1,1,0)</f>
        <v>0</v>
      </c>
      <c r="BE6" s="650">
        <f>IF($E25=3,1,0)</f>
        <v>0</v>
      </c>
      <c r="BF6" s="648">
        <f>IF($F25=3,1,0)</f>
        <v>0</v>
      </c>
      <c r="BG6" s="649">
        <f>IF($F25=1,1,0)</f>
        <v>0</v>
      </c>
      <c r="BH6" s="650">
        <f>IF($G25=3,1,0)</f>
        <v>0</v>
      </c>
      <c r="BI6" s="648">
        <f>IF($H25=3,1,0)</f>
        <v>0</v>
      </c>
      <c r="BJ6" s="649">
        <f>IF($H25=1,1,0)</f>
        <v>0</v>
      </c>
      <c r="BK6" s="650">
        <f>IF($I25=3,1,0)</f>
        <v>0</v>
      </c>
      <c r="BL6" s="649">
        <f>IF($J25=3,1,0)</f>
        <v>0</v>
      </c>
      <c r="BM6" s="649">
        <f>IF($J25=1,1,0)</f>
        <v>0</v>
      </c>
      <c r="BN6" s="649">
        <f>IF($K25=3,1,0)</f>
        <v>0</v>
      </c>
      <c r="BO6" s="648">
        <f>IF($L25=3,1,0)</f>
        <v>0</v>
      </c>
      <c r="BP6" s="649">
        <f>IF($L25=1,1,0)</f>
        <v>0</v>
      </c>
      <c r="BQ6" s="650">
        <f>IF($M25=3,1,0)</f>
        <v>0</v>
      </c>
      <c r="BR6" s="649">
        <f>IF($N25=3,1,0)</f>
        <v>0</v>
      </c>
      <c r="BS6" s="649">
        <f>IF($N25=1,1,0)</f>
        <v>0</v>
      </c>
      <c r="BT6" s="649">
        <f>IF($O25=3,1,0)</f>
        <v>0</v>
      </c>
      <c r="BU6" s="648">
        <f>IF($P25=3,1,0)</f>
        <v>0</v>
      </c>
      <c r="BV6" s="649">
        <f>IF($P25=1,1,0)</f>
        <v>0</v>
      </c>
      <c r="BW6" s="650">
        <f>IF($Q25=3,1,0)</f>
        <v>0</v>
      </c>
      <c r="BX6" s="648">
        <f>IF($R25=3,1,0)</f>
        <v>0</v>
      </c>
      <c r="BY6" s="649">
        <f>IF($R25=1,1,0)</f>
        <v>0</v>
      </c>
      <c r="BZ6" s="650">
        <f>IF($S25=3,1,0)</f>
        <v>0</v>
      </c>
      <c r="CA6" s="648">
        <f>IF($T25=3,1,0)</f>
        <v>0</v>
      </c>
      <c r="CB6" s="649">
        <f>IF($T25=1,1,0)</f>
        <v>0</v>
      </c>
      <c r="CC6" s="650">
        <f>IF($U25=3,1,0)</f>
        <v>0</v>
      </c>
      <c r="CD6" s="648">
        <f>IF($V25=3,1,0)</f>
        <v>0</v>
      </c>
      <c r="CE6" s="649">
        <f>IF($V25=1,1,0)</f>
        <v>0</v>
      </c>
      <c r="CF6" s="650">
        <f>IF($W25=3,1,0)</f>
        <v>0</v>
      </c>
      <c r="CG6" s="721">
        <f>IF($X25=3,1,0)</f>
        <v>0</v>
      </c>
      <c r="CH6" s="722">
        <f>IF($X25=1,1,0)</f>
        <v>0</v>
      </c>
      <c r="CI6" s="723">
        <f>IF($Y25=3,1,0)</f>
        <v>0</v>
      </c>
      <c r="CJ6" s="721">
        <f>IF($Z25=3,1,0)</f>
        <v>0</v>
      </c>
      <c r="CK6" s="722">
        <f>IF($Z25=1,1,0)</f>
        <v>0</v>
      </c>
      <c r="CL6" s="723">
        <f>IF($AA25=3,1,0)</f>
        <v>0</v>
      </c>
      <c r="CM6" s="721">
        <f>IF($AB25=3,1,0)</f>
        <v>0</v>
      </c>
      <c r="CN6" s="722">
        <f>IF($AB25=1,1,0)</f>
        <v>0</v>
      </c>
      <c r="CO6" s="723">
        <f>IF($AC25=3,1,0)</f>
        <v>0</v>
      </c>
      <c r="CP6" s="721">
        <f>IF($AD25=3,1,0)</f>
        <v>0</v>
      </c>
      <c r="CQ6" s="722">
        <f>IF($AD25=1,1,0)</f>
        <v>0</v>
      </c>
      <c r="CR6" s="723">
        <f>IF($AE25=3,1,0)</f>
        <v>0</v>
      </c>
      <c r="CS6" s="721">
        <f>IF($AF25=3,1,0)</f>
        <v>0</v>
      </c>
      <c r="CT6" s="722">
        <f>IF($AF25=1,1,0)</f>
        <v>0</v>
      </c>
      <c r="CU6" s="723">
        <f>IF($AG25=3,1,0)</f>
        <v>0</v>
      </c>
      <c r="CV6" s="721">
        <f t="shared" ref="CV6:CV10" si="2">IF(BL17=3,1,0)</f>
        <v>0</v>
      </c>
      <c r="CW6" s="722">
        <f t="shared" ref="CW6:CW10" si="3">IF(BL17=1,1,0)</f>
        <v>0</v>
      </c>
      <c r="CX6" s="723">
        <f t="shared" ref="CX6:CX10" si="4">IF(BM17=3,1,0)</f>
        <v>0</v>
      </c>
      <c r="CY6" s="721">
        <f t="shared" ref="CY6:CY10" si="5">IF(BO17=3,1,0)</f>
        <v>0</v>
      </c>
      <c r="CZ6" s="722">
        <f t="shared" ref="CZ6:CZ10" si="6">IF(BO17=1,1,0)</f>
        <v>0</v>
      </c>
      <c r="DA6" s="723">
        <f t="shared" ref="DA6:DA10" si="7">IF(BP17=3,1,0)</f>
        <v>0</v>
      </c>
      <c r="DB6" s="721">
        <f t="shared" ref="DB6:DB10" si="8">IF(BR17=3,1,0)</f>
        <v>0</v>
      </c>
      <c r="DC6" s="722">
        <f t="shared" ref="DC6:DC10" si="9">IF(BR17=1,1,0)</f>
        <v>0</v>
      </c>
      <c r="DD6" s="723">
        <f t="shared" ref="DD6:DD10" si="10">IF(BS17=3,1,0)</f>
        <v>0</v>
      </c>
    </row>
    <row r="7" spans="3:108" ht="25" x14ac:dyDescent="0.5">
      <c r="C7" s="368">
        <v>2</v>
      </c>
      <c r="D7" s="466"/>
      <c r="E7" s="467"/>
      <c r="F7" s="466"/>
      <c r="G7" s="468"/>
      <c r="H7" s="467"/>
      <c r="I7" s="467"/>
      <c r="J7" s="466"/>
      <c r="K7" s="468"/>
      <c r="L7" s="467"/>
      <c r="M7" s="467"/>
      <c r="N7" s="466"/>
      <c r="O7" s="468"/>
      <c r="P7" s="469">
        <f>SUM(Q6)</f>
        <v>0</v>
      </c>
      <c r="Q7" s="469">
        <f>SUM(P6)</f>
        <v>0</v>
      </c>
      <c r="R7" s="466"/>
      <c r="S7" s="468"/>
      <c r="T7" s="467"/>
      <c r="U7" s="467"/>
      <c r="V7" s="466"/>
      <c r="W7" s="468"/>
      <c r="X7" s="467"/>
      <c r="Y7" s="467"/>
      <c r="Z7" s="466"/>
      <c r="AA7" s="468"/>
      <c r="AB7" s="467"/>
      <c r="AC7" s="467"/>
      <c r="AD7" s="470"/>
      <c r="AE7" s="471"/>
      <c r="AF7" s="467"/>
      <c r="AG7" s="468"/>
      <c r="AH7" s="421"/>
      <c r="AI7" s="370"/>
      <c r="AJ7" s="393">
        <f t="shared" ref="AJ7:AK20" si="11">SUM(D26,F26,H26,J26,L26,N26,P26,R26,T26,V26,X26,Z26,AB26,AD26,AF26)</f>
        <v>0</v>
      </c>
      <c r="AK7" s="392">
        <f t="shared" si="11"/>
        <v>0</v>
      </c>
      <c r="AL7" s="370"/>
      <c r="AM7" s="370">
        <f t="shared" si="0"/>
        <v>0</v>
      </c>
      <c r="AN7" s="370">
        <f t="shared" si="0"/>
        <v>0</v>
      </c>
      <c r="AO7" s="370"/>
      <c r="AP7" s="378">
        <f t="shared" ref="AP7:AP20" si="12">IF(NOT(AN7=0),AM7/AN7,0)</f>
        <v>0</v>
      </c>
      <c r="AQ7" s="370"/>
      <c r="AR7" s="422">
        <v>2</v>
      </c>
      <c r="AS7" s="422"/>
      <c r="AT7" s="422"/>
      <c r="AU7" s="490" t="str">
        <f>CONCATENATE(mannschaften!E7)</f>
        <v>Union Lambrechten PWV</v>
      </c>
      <c r="AV7" s="413">
        <f t="shared" ref="AV7:AV18" si="13">SUM(AJ7)</f>
        <v>0</v>
      </c>
      <c r="AW7" s="480">
        <f t="shared" si="1"/>
        <v>0</v>
      </c>
      <c r="AY7" s="717">
        <f t="shared" ref="AY7:AY20" si="14">SUM(BC7,BF7,BI7,BL7,BO7,BR7,BU7,BX7,CA7,CD7,CG7,CJ7,CM7,CP7,CS7,CV7,CY7,DB7)</f>
        <v>0</v>
      </c>
      <c r="AZ7" s="717">
        <f t="shared" ref="AZ7:BA19" si="15">SUM(BD7,BG7,BJ7,BM7,BP7,BS7,BV7,BY7,CB7,CE7,CH7,CK7,CN7,CQ7,CT7,CW7,CZ7,DC7)</f>
        <v>0</v>
      </c>
      <c r="BA7" s="717">
        <f t="shared" si="15"/>
        <v>0</v>
      </c>
      <c r="BB7" s="48"/>
      <c r="BC7" s="648">
        <f t="shared" ref="BC7:BC17" si="16">IF($D26=3,1,0)</f>
        <v>0</v>
      </c>
      <c r="BD7" s="649">
        <f t="shared" ref="BD7:BD20" si="17">IF($D26=1,1,0)</f>
        <v>0</v>
      </c>
      <c r="BE7" s="650">
        <f t="shared" ref="BE7:BE20" si="18">IF($E26=3,1,0)</f>
        <v>0</v>
      </c>
      <c r="BF7" s="648">
        <f t="shared" ref="BF7:BF20" si="19">IF($F26=3,1,0)</f>
        <v>0</v>
      </c>
      <c r="BG7" s="649">
        <f t="shared" ref="BG7:BG17" si="20">IF($F26=1,1,0)</f>
        <v>0</v>
      </c>
      <c r="BH7" s="650">
        <f t="shared" ref="BH7:BH17" si="21">IF($G26=3,1,0)</f>
        <v>0</v>
      </c>
      <c r="BI7" s="648">
        <f t="shared" ref="BI7:BI17" si="22">IF($H26=3,1,0)</f>
        <v>0</v>
      </c>
      <c r="BJ7" s="649">
        <f t="shared" ref="BJ7:BJ20" si="23">IF($H26=1,1,0)</f>
        <v>0</v>
      </c>
      <c r="BK7" s="650">
        <f t="shared" ref="BK7:BK20" si="24">IF($I26=3,1,0)</f>
        <v>0</v>
      </c>
      <c r="BL7" s="649">
        <f t="shared" ref="BL7:BL20" si="25">IF($J26=3,1,0)</f>
        <v>0</v>
      </c>
      <c r="BM7" s="649">
        <f t="shared" ref="BM7:BM20" si="26">IF($J26=1,1,0)</f>
        <v>0</v>
      </c>
      <c r="BN7" s="649">
        <f t="shared" ref="BN7:BN20" si="27">IF($K26=3,1,0)</f>
        <v>0</v>
      </c>
      <c r="BO7" s="648">
        <f t="shared" ref="BO7:BO20" si="28">IF($L26=3,1,0)</f>
        <v>0</v>
      </c>
      <c r="BP7" s="649">
        <f t="shared" ref="BP7:BP20" si="29">IF($L26=1,1,0)</f>
        <v>0</v>
      </c>
      <c r="BQ7" s="650">
        <f t="shared" ref="BQ7:BQ20" si="30">IF($M26=3,1,0)</f>
        <v>0</v>
      </c>
      <c r="BR7" s="649">
        <f t="shared" ref="BR7:BR17" si="31">IF($N26=3,1,0)</f>
        <v>0</v>
      </c>
      <c r="BS7" s="649">
        <f t="shared" ref="BS7:BS20" si="32">IF($N26=1,1,0)</f>
        <v>0</v>
      </c>
      <c r="BT7" s="649">
        <f t="shared" ref="BT7:BT20" si="33">IF($O26=3,1,0)</f>
        <v>0</v>
      </c>
      <c r="BU7" s="648">
        <f t="shared" ref="BU7:BU20" si="34">IF($P26=3,1,0)</f>
        <v>0</v>
      </c>
      <c r="BV7" s="649">
        <f t="shared" ref="BV7:BV20" si="35">IF($P26=1,1,0)</f>
        <v>0</v>
      </c>
      <c r="BW7" s="650">
        <f t="shared" ref="BW7:BW20" si="36">IF($Q26=3,1,0)</f>
        <v>0</v>
      </c>
      <c r="BX7" s="648">
        <f t="shared" ref="BX7:BX20" si="37">IF($R26=3,1,0)</f>
        <v>0</v>
      </c>
      <c r="BY7" s="649">
        <f t="shared" ref="BY7:BY20" si="38">IF($R26=1,1,0)</f>
        <v>0</v>
      </c>
      <c r="BZ7" s="650">
        <f t="shared" ref="BZ7:BZ20" si="39">IF($S26=3,1,0)</f>
        <v>0</v>
      </c>
      <c r="CA7" s="648">
        <f t="shared" ref="CA7:CA20" si="40">IF($T26=3,1,0)</f>
        <v>0</v>
      </c>
      <c r="CB7" s="649">
        <f t="shared" ref="CB7:CB20" si="41">IF($T26=1,1,0)</f>
        <v>0</v>
      </c>
      <c r="CC7" s="650">
        <f t="shared" ref="CC7:CC20" si="42">IF($U26=3,1,0)</f>
        <v>0</v>
      </c>
      <c r="CD7" s="648">
        <f t="shared" ref="CD7:CD20" si="43">IF($V26=3,1,0)</f>
        <v>0</v>
      </c>
      <c r="CE7" s="649">
        <f t="shared" ref="CE7:CE20" si="44">IF($V26=1,1,0)</f>
        <v>0</v>
      </c>
      <c r="CF7" s="650">
        <f t="shared" ref="CF7:CF20" si="45">IF($W26=3,1,0)</f>
        <v>0</v>
      </c>
      <c r="CG7" s="721">
        <f t="shared" ref="CG7:CG20" si="46">IF($X26=3,1,0)</f>
        <v>0</v>
      </c>
      <c r="CH7" s="722">
        <f t="shared" ref="CH7:CH20" si="47">IF($X26=1,1,0)</f>
        <v>0</v>
      </c>
      <c r="CI7" s="723">
        <f t="shared" ref="CI7:CI20" si="48">IF($Y26=3,1,0)</f>
        <v>0</v>
      </c>
      <c r="CJ7" s="721">
        <f t="shared" ref="CJ7:CJ20" si="49">IF($Z26=3,1,0)</f>
        <v>0</v>
      </c>
      <c r="CK7" s="722">
        <f t="shared" ref="CK7:CK20" si="50">IF($Z26=1,1,0)</f>
        <v>0</v>
      </c>
      <c r="CL7" s="723">
        <f t="shared" ref="CL7:CL20" si="51">IF($AA26=3,1,0)</f>
        <v>0</v>
      </c>
      <c r="CM7" s="721">
        <f t="shared" ref="CM7:CM20" si="52">IF($AB26=3,1,0)</f>
        <v>0</v>
      </c>
      <c r="CN7" s="722">
        <f t="shared" ref="CN7:CN20" si="53">IF($AB26=1,1,0)</f>
        <v>0</v>
      </c>
      <c r="CO7" s="723">
        <f t="shared" ref="CO7:CO16" si="54">IF($AC26=3,1,0)</f>
        <v>0</v>
      </c>
      <c r="CP7" s="721">
        <f t="shared" ref="CP7:CP20" si="55">IF($AD26=3,1,0)</f>
        <v>0</v>
      </c>
      <c r="CQ7" s="722">
        <f t="shared" ref="CQ7:CQ20" si="56">IF($AD26=1,1,0)</f>
        <v>0</v>
      </c>
      <c r="CR7" s="723">
        <f t="shared" ref="CR7:CR20" si="57">IF($AE26=3,1,0)</f>
        <v>0</v>
      </c>
      <c r="CS7" s="721">
        <f t="shared" ref="CS7:CS20" si="58">IF($AF26=3,1,0)</f>
        <v>0</v>
      </c>
      <c r="CT7" s="722">
        <f t="shared" ref="CT7:CT20" si="59">IF($AF26=1,1,0)</f>
        <v>0</v>
      </c>
      <c r="CU7" s="723">
        <f t="shared" ref="CU7:CU20" si="60">IF($AG26=3,1,0)</f>
        <v>0</v>
      </c>
      <c r="CV7" s="724">
        <f t="shared" si="2"/>
        <v>0</v>
      </c>
      <c r="CW7" s="537">
        <f t="shared" si="3"/>
        <v>0</v>
      </c>
      <c r="CX7" s="725">
        <f t="shared" si="4"/>
        <v>0</v>
      </c>
      <c r="CY7" s="724">
        <f t="shared" si="5"/>
        <v>0</v>
      </c>
      <c r="CZ7" s="537">
        <f t="shared" si="6"/>
        <v>0</v>
      </c>
      <c r="DA7" s="725">
        <f t="shared" si="7"/>
        <v>0</v>
      </c>
      <c r="DB7" s="724">
        <f t="shared" si="8"/>
        <v>0</v>
      </c>
      <c r="DC7" s="537">
        <f t="shared" si="9"/>
        <v>0</v>
      </c>
      <c r="DD7" s="725">
        <f t="shared" si="10"/>
        <v>0</v>
      </c>
    </row>
    <row r="8" spans="3:108" ht="25" x14ac:dyDescent="0.5">
      <c r="C8" s="368">
        <v>3</v>
      </c>
      <c r="D8" s="466"/>
      <c r="E8" s="467"/>
      <c r="F8" s="466"/>
      <c r="G8" s="468"/>
      <c r="H8" s="467"/>
      <c r="I8" s="467"/>
      <c r="J8" s="466"/>
      <c r="K8" s="468"/>
      <c r="L8" s="467"/>
      <c r="M8" s="467"/>
      <c r="N8" s="472">
        <f>SUM(O7)</f>
        <v>0</v>
      </c>
      <c r="O8" s="473">
        <f>SUM(N7)</f>
        <v>0</v>
      </c>
      <c r="P8" s="467"/>
      <c r="Q8" s="467"/>
      <c r="R8" s="466"/>
      <c r="S8" s="468"/>
      <c r="T8" s="467"/>
      <c r="U8" s="467"/>
      <c r="V8" s="466"/>
      <c r="W8" s="468"/>
      <c r="X8" s="467"/>
      <c r="Y8" s="467"/>
      <c r="Z8" s="466"/>
      <c r="AA8" s="468"/>
      <c r="AB8" s="474"/>
      <c r="AC8" s="474"/>
      <c r="AD8" s="472">
        <f>SUM(AE6)</f>
        <v>0</v>
      </c>
      <c r="AE8" s="473">
        <f>SUM(AD6)</f>
        <v>0</v>
      </c>
      <c r="AF8" s="467"/>
      <c r="AG8" s="468"/>
      <c r="AH8" s="421"/>
      <c r="AI8" s="370"/>
      <c r="AJ8" s="393">
        <f t="shared" si="11"/>
        <v>0</v>
      </c>
      <c r="AK8" s="392">
        <f t="shared" si="11"/>
        <v>0</v>
      </c>
      <c r="AL8" s="370"/>
      <c r="AM8" s="370">
        <f t="shared" si="0"/>
        <v>0</v>
      </c>
      <c r="AN8" s="370">
        <f t="shared" si="0"/>
        <v>0</v>
      </c>
      <c r="AO8" s="370"/>
      <c r="AP8" s="378">
        <f t="shared" si="12"/>
        <v>0</v>
      </c>
      <c r="AQ8" s="370"/>
      <c r="AR8" s="422">
        <v>3</v>
      </c>
      <c r="AS8" s="422"/>
      <c r="AT8" s="422"/>
      <c r="AU8" s="490" t="str">
        <f>CONCATENATE(mannschaften!E8)</f>
        <v>Union PWV Diersbach 1</v>
      </c>
      <c r="AV8" s="413">
        <f t="shared" si="13"/>
        <v>0</v>
      </c>
      <c r="AW8" s="480">
        <f t="shared" si="1"/>
        <v>0</v>
      </c>
      <c r="AY8" s="717">
        <f t="shared" si="14"/>
        <v>0</v>
      </c>
      <c r="AZ8" s="717">
        <f t="shared" si="15"/>
        <v>0</v>
      </c>
      <c r="BA8" s="717">
        <f t="shared" si="15"/>
        <v>0</v>
      </c>
      <c r="BB8" s="48"/>
      <c r="BC8" s="648">
        <f t="shared" si="16"/>
        <v>0</v>
      </c>
      <c r="BD8" s="649">
        <f t="shared" si="17"/>
        <v>0</v>
      </c>
      <c r="BE8" s="650">
        <f t="shared" si="18"/>
        <v>0</v>
      </c>
      <c r="BF8" s="648">
        <f t="shared" si="19"/>
        <v>0</v>
      </c>
      <c r="BG8" s="649">
        <f t="shared" si="20"/>
        <v>0</v>
      </c>
      <c r="BH8" s="650">
        <f t="shared" si="21"/>
        <v>0</v>
      </c>
      <c r="BI8" s="648">
        <f t="shared" si="22"/>
        <v>0</v>
      </c>
      <c r="BJ8" s="649">
        <f t="shared" si="23"/>
        <v>0</v>
      </c>
      <c r="BK8" s="650">
        <f t="shared" si="24"/>
        <v>0</v>
      </c>
      <c r="BL8" s="649">
        <f t="shared" si="25"/>
        <v>0</v>
      </c>
      <c r="BM8" s="649">
        <f t="shared" si="26"/>
        <v>0</v>
      </c>
      <c r="BN8" s="649">
        <f t="shared" si="27"/>
        <v>0</v>
      </c>
      <c r="BO8" s="648">
        <f t="shared" si="28"/>
        <v>0</v>
      </c>
      <c r="BP8" s="649">
        <f t="shared" si="29"/>
        <v>0</v>
      </c>
      <c r="BQ8" s="650">
        <f t="shared" si="30"/>
        <v>0</v>
      </c>
      <c r="BR8" s="649">
        <f t="shared" si="31"/>
        <v>0</v>
      </c>
      <c r="BS8" s="649">
        <f t="shared" si="32"/>
        <v>0</v>
      </c>
      <c r="BT8" s="649">
        <f t="shared" si="33"/>
        <v>0</v>
      </c>
      <c r="BU8" s="648">
        <f t="shared" si="34"/>
        <v>0</v>
      </c>
      <c r="BV8" s="649">
        <f t="shared" si="35"/>
        <v>0</v>
      </c>
      <c r="BW8" s="650">
        <f t="shared" si="36"/>
        <v>0</v>
      </c>
      <c r="BX8" s="648">
        <f t="shared" si="37"/>
        <v>0</v>
      </c>
      <c r="BY8" s="649">
        <f t="shared" si="38"/>
        <v>0</v>
      </c>
      <c r="BZ8" s="650">
        <f t="shared" si="39"/>
        <v>0</v>
      </c>
      <c r="CA8" s="648">
        <f t="shared" si="40"/>
        <v>0</v>
      </c>
      <c r="CB8" s="649">
        <f t="shared" si="41"/>
        <v>0</v>
      </c>
      <c r="CC8" s="650">
        <f t="shared" si="42"/>
        <v>0</v>
      </c>
      <c r="CD8" s="648">
        <f t="shared" si="43"/>
        <v>0</v>
      </c>
      <c r="CE8" s="649">
        <f t="shared" si="44"/>
        <v>0</v>
      </c>
      <c r="CF8" s="650">
        <f t="shared" si="45"/>
        <v>0</v>
      </c>
      <c r="CG8" s="721">
        <f t="shared" si="46"/>
        <v>0</v>
      </c>
      <c r="CH8" s="722">
        <f t="shared" si="47"/>
        <v>0</v>
      </c>
      <c r="CI8" s="723">
        <f t="shared" si="48"/>
        <v>0</v>
      </c>
      <c r="CJ8" s="721">
        <f t="shared" si="49"/>
        <v>0</v>
      </c>
      <c r="CK8" s="722">
        <f t="shared" si="50"/>
        <v>0</v>
      </c>
      <c r="CL8" s="723">
        <f t="shared" si="51"/>
        <v>0</v>
      </c>
      <c r="CM8" s="721">
        <f t="shared" si="52"/>
        <v>0</v>
      </c>
      <c r="CN8" s="722">
        <f t="shared" si="53"/>
        <v>0</v>
      </c>
      <c r="CO8" s="723">
        <f t="shared" si="54"/>
        <v>0</v>
      </c>
      <c r="CP8" s="721">
        <f t="shared" si="55"/>
        <v>0</v>
      </c>
      <c r="CQ8" s="722">
        <f t="shared" si="56"/>
        <v>0</v>
      </c>
      <c r="CR8" s="723">
        <f t="shared" si="57"/>
        <v>0</v>
      </c>
      <c r="CS8" s="721">
        <f t="shared" si="58"/>
        <v>0</v>
      </c>
      <c r="CT8" s="722">
        <f t="shared" si="59"/>
        <v>0</v>
      </c>
      <c r="CU8" s="723">
        <f t="shared" si="60"/>
        <v>0</v>
      </c>
      <c r="CV8" s="724">
        <f t="shared" si="2"/>
        <v>0</v>
      </c>
      <c r="CW8" s="537">
        <f t="shared" si="3"/>
        <v>0</v>
      </c>
      <c r="CX8" s="725">
        <f t="shared" si="4"/>
        <v>0</v>
      </c>
      <c r="CY8" s="724">
        <f t="shared" si="5"/>
        <v>0</v>
      </c>
      <c r="CZ8" s="537">
        <f t="shared" si="6"/>
        <v>0</v>
      </c>
      <c r="DA8" s="725">
        <f t="shared" si="7"/>
        <v>0</v>
      </c>
      <c r="DB8" s="724">
        <f t="shared" si="8"/>
        <v>0</v>
      </c>
      <c r="DC8" s="537">
        <f t="shared" si="9"/>
        <v>0</v>
      </c>
      <c r="DD8" s="725">
        <f t="shared" si="10"/>
        <v>0</v>
      </c>
    </row>
    <row r="9" spans="3:108" ht="25" x14ac:dyDescent="0.5">
      <c r="C9" s="368">
        <v>4</v>
      </c>
      <c r="D9" s="466"/>
      <c r="E9" s="467"/>
      <c r="F9" s="466"/>
      <c r="G9" s="468"/>
      <c r="H9" s="467"/>
      <c r="I9" s="467"/>
      <c r="J9" s="466"/>
      <c r="K9" s="468"/>
      <c r="L9" s="469">
        <f>SUM(M8)</f>
        <v>0</v>
      </c>
      <c r="M9" s="469">
        <f>SUM(L8)</f>
        <v>0</v>
      </c>
      <c r="N9" s="472">
        <f>SUM(O6)</f>
        <v>0</v>
      </c>
      <c r="O9" s="473">
        <f>SUM(N6)</f>
        <v>0</v>
      </c>
      <c r="P9" s="467"/>
      <c r="Q9" s="467"/>
      <c r="R9" s="466"/>
      <c r="S9" s="468"/>
      <c r="T9" s="467"/>
      <c r="U9" s="467"/>
      <c r="V9" s="466"/>
      <c r="W9" s="468"/>
      <c r="X9" s="467"/>
      <c r="Y9" s="467"/>
      <c r="Z9" s="470"/>
      <c r="AA9" s="471"/>
      <c r="AB9" s="469">
        <f>SUM(AC7)</f>
        <v>0</v>
      </c>
      <c r="AC9" s="469">
        <f>SUM(AB7)</f>
        <v>0</v>
      </c>
      <c r="AD9" s="466"/>
      <c r="AE9" s="468"/>
      <c r="AF9" s="467"/>
      <c r="AG9" s="468"/>
      <c r="AH9" s="421"/>
      <c r="AI9" s="370"/>
      <c r="AJ9" s="393">
        <f t="shared" si="11"/>
        <v>0</v>
      </c>
      <c r="AK9" s="392">
        <f t="shared" si="11"/>
        <v>0</v>
      </c>
      <c r="AL9" s="370"/>
      <c r="AM9" s="370">
        <f t="shared" si="0"/>
        <v>0</v>
      </c>
      <c r="AN9" s="370">
        <f t="shared" si="0"/>
        <v>0</v>
      </c>
      <c r="AO9" s="370"/>
      <c r="AP9" s="378">
        <f t="shared" si="12"/>
        <v>0</v>
      </c>
      <c r="AQ9" s="370"/>
      <c r="AR9" s="422">
        <v>4</v>
      </c>
      <c r="AS9" s="422"/>
      <c r="AT9" s="422"/>
      <c r="AU9" s="490" t="str">
        <f>CONCATENATE(mannschaften!E9)</f>
        <v>ASVö TSV PW St.Marienkirchen</v>
      </c>
      <c r="AV9" s="413">
        <f t="shared" si="13"/>
        <v>0</v>
      </c>
      <c r="AW9" s="480">
        <f t="shared" si="1"/>
        <v>0</v>
      </c>
      <c r="AY9" s="717">
        <f t="shared" si="14"/>
        <v>0</v>
      </c>
      <c r="AZ9" s="717">
        <f t="shared" si="15"/>
        <v>0</v>
      </c>
      <c r="BA9" s="717">
        <f t="shared" si="15"/>
        <v>0</v>
      </c>
      <c r="BB9" s="48"/>
      <c r="BC9" s="648">
        <f t="shared" si="16"/>
        <v>0</v>
      </c>
      <c r="BD9" s="649">
        <f t="shared" si="17"/>
        <v>0</v>
      </c>
      <c r="BE9" s="650">
        <f t="shared" si="18"/>
        <v>0</v>
      </c>
      <c r="BF9" s="648">
        <f t="shared" si="19"/>
        <v>0</v>
      </c>
      <c r="BG9" s="649">
        <f t="shared" si="20"/>
        <v>0</v>
      </c>
      <c r="BH9" s="650">
        <f t="shared" si="21"/>
        <v>0</v>
      </c>
      <c r="BI9" s="648">
        <f t="shared" si="22"/>
        <v>0</v>
      </c>
      <c r="BJ9" s="649">
        <f t="shared" si="23"/>
        <v>0</v>
      </c>
      <c r="BK9" s="650">
        <f t="shared" si="24"/>
        <v>0</v>
      </c>
      <c r="BL9" s="649">
        <f t="shared" si="25"/>
        <v>0</v>
      </c>
      <c r="BM9" s="649">
        <f t="shared" si="26"/>
        <v>0</v>
      </c>
      <c r="BN9" s="649">
        <f t="shared" si="27"/>
        <v>0</v>
      </c>
      <c r="BO9" s="648">
        <f t="shared" si="28"/>
        <v>0</v>
      </c>
      <c r="BP9" s="649">
        <f t="shared" si="29"/>
        <v>0</v>
      </c>
      <c r="BQ9" s="650">
        <f t="shared" si="30"/>
        <v>0</v>
      </c>
      <c r="BR9" s="649">
        <f t="shared" si="31"/>
        <v>0</v>
      </c>
      <c r="BS9" s="649">
        <f t="shared" si="32"/>
        <v>0</v>
      </c>
      <c r="BT9" s="649">
        <f t="shared" si="33"/>
        <v>0</v>
      </c>
      <c r="BU9" s="648">
        <f t="shared" si="34"/>
        <v>0</v>
      </c>
      <c r="BV9" s="649">
        <f t="shared" si="35"/>
        <v>0</v>
      </c>
      <c r="BW9" s="650">
        <f t="shared" si="36"/>
        <v>0</v>
      </c>
      <c r="BX9" s="648">
        <f t="shared" si="37"/>
        <v>0</v>
      </c>
      <c r="BY9" s="649">
        <f t="shared" si="38"/>
        <v>0</v>
      </c>
      <c r="BZ9" s="650">
        <f t="shared" si="39"/>
        <v>0</v>
      </c>
      <c r="CA9" s="648">
        <f t="shared" si="40"/>
        <v>0</v>
      </c>
      <c r="CB9" s="649">
        <f t="shared" si="41"/>
        <v>0</v>
      </c>
      <c r="CC9" s="650">
        <f t="shared" si="42"/>
        <v>0</v>
      </c>
      <c r="CD9" s="648">
        <f t="shared" si="43"/>
        <v>0</v>
      </c>
      <c r="CE9" s="649">
        <f t="shared" si="44"/>
        <v>0</v>
      </c>
      <c r="CF9" s="650">
        <f t="shared" si="45"/>
        <v>0</v>
      </c>
      <c r="CG9" s="721">
        <f t="shared" si="46"/>
        <v>0</v>
      </c>
      <c r="CH9" s="722">
        <f t="shared" si="47"/>
        <v>0</v>
      </c>
      <c r="CI9" s="723">
        <f t="shared" si="48"/>
        <v>0</v>
      </c>
      <c r="CJ9" s="721">
        <f t="shared" si="49"/>
        <v>0</v>
      </c>
      <c r="CK9" s="722">
        <f t="shared" si="50"/>
        <v>0</v>
      </c>
      <c r="CL9" s="723">
        <f t="shared" si="51"/>
        <v>0</v>
      </c>
      <c r="CM9" s="721">
        <f t="shared" si="52"/>
        <v>0</v>
      </c>
      <c r="CN9" s="722">
        <f t="shared" si="53"/>
        <v>0</v>
      </c>
      <c r="CO9" s="723">
        <f t="shared" si="54"/>
        <v>0</v>
      </c>
      <c r="CP9" s="721">
        <f t="shared" si="55"/>
        <v>0</v>
      </c>
      <c r="CQ9" s="722">
        <f t="shared" si="56"/>
        <v>0</v>
      </c>
      <c r="CR9" s="723">
        <f t="shared" si="57"/>
        <v>0</v>
      </c>
      <c r="CS9" s="721">
        <f t="shared" si="58"/>
        <v>0</v>
      </c>
      <c r="CT9" s="722">
        <f t="shared" si="59"/>
        <v>0</v>
      </c>
      <c r="CU9" s="723">
        <f t="shared" si="60"/>
        <v>0</v>
      </c>
      <c r="CV9" s="724">
        <f t="shared" si="2"/>
        <v>0</v>
      </c>
      <c r="CW9" s="537">
        <f t="shared" si="3"/>
        <v>0</v>
      </c>
      <c r="CX9" s="725">
        <f t="shared" si="4"/>
        <v>0</v>
      </c>
      <c r="CY9" s="724">
        <f t="shared" si="5"/>
        <v>0</v>
      </c>
      <c r="CZ9" s="537">
        <f t="shared" si="6"/>
        <v>0</v>
      </c>
      <c r="DA9" s="725">
        <f t="shared" si="7"/>
        <v>0</v>
      </c>
      <c r="DB9" s="724">
        <f t="shared" si="8"/>
        <v>0</v>
      </c>
      <c r="DC9" s="537">
        <f t="shared" si="9"/>
        <v>0</v>
      </c>
      <c r="DD9" s="725">
        <f t="shared" si="10"/>
        <v>0</v>
      </c>
    </row>
    <row r="10" spans="3:108" ht="25" x14ac:dyDescent="0.5">
      <c r="C10" s="368">
        <v>5</v>
      </c>
      <c r="D10" s="466"/>
      <c r="E10" s="467"/>
      <c r="F10" s="466"/>
      <c r="G10" s="468"/>
      <c r="H10" s="467"/>
      <c r="I10" s="467"/>
      <c r="J10" s="472">
        <f>SUM(K9)</f>
        <v>0</v>
      </c>
      <c r="K10" s="473">
        <f>SUM(J9)</f>
        <v>0</v>
      </c>
      <c r="L10" s="469">
        <f>SUM(M7)</f>
        <v>0</v>
      </c>
      <c r="M10" s="469">
        <f>SUM(L7)</f>
        <v>0</v>
      </c>
      <c r="N10" s="466"/>
      <c r="O10" s="468"/>
      <c r="P10" s="467"/>
      <c r="Q10" s="467"/>
      <c r="R10" s="466"/>
      <c r="S10" s="468"/>
      <c r="T10" s="467"/>
      <c r="U10" s="467"/>
      <c r="V10" s="466"/>
      <c r="W10" s="468"/>
      <c r="X10" s="474"/>
      <c r="Y10" s="474"/>
      <c r="Z10" s="472">
        <f>SUM(AA8)</f>
        <v>0</v>
      </c>
      <c r="AA10" s="473">
        <f>SUM(Z8)</f>
        <v>0</v>
      </c>
      <c r="AB10" s="469">
        <f>SUM(AC6)</f>
        <v>0</v>
      </c>
      <c r="AC10" s="469">
        <f>SUM(AB6)</f>
        <v>0</v>
      </c>
      <c r="AD10" s="466"/>
      <c r="AE10" s="468"/>
      <c r="AF10" s="467"/>
      <c r="AG10" s="468"/>
      <c r="AH10" s="421"/>
      <c r="AI10" s="370"/>
      <c r="AJ10" s="393">
        <f t="shared" si="11"/>
        <v>0</v>
      </c>
      <c r="AK10" s="392">
        <f t="shared" si="11"/>
        <v>0</v>
      </c>
      <c r="AL10" s="370"/>
      <c r="AM10" s="370">
        <f t="shared" si="0"/>
        <v>0</v>
      </c>
      <c r="AN10" s="370">
        <f t="shared" si="0"/>
        <v>0</v>
      </c>
      <c r="AO10" s="370"/>
      <c r="AP10" s="378">
        <f t="shared" si="12"/>
        <v>0</v>
      </c>
      <c r="AQ10" s="370"/>
      <c r="AR10" s="422">
        <v>5</v>
      </c>
      <c r="AS10" s="422"/>
      <c r="AT10" s="422"/>
      <c r="AU10" s="490" t="str">
        <f>CONCATENATE(mannschaften!E10)</f>
        <v>ASVÖ PV Taufkirchen 1</v>
      </c>
      <c r="AV10" s="413">
        <f t="shared" si="13"/>
        <v>0</v>
      </c>
      <c r="AW10" s="480">
        <f t="shared" si="1"/>
        <v>0</v>
      </c>
      <c r="AY10" s="717">
        <f t="shared" si="14"/>
        <v>0</v>
      </c>
      <c r="AZ10" s="717">
        <f t="shared" si="15"/>
        <v>0</v>
      </c>
      <c r="BA10" s="717">
        <f t="shared" si="15"/>
        <v>0</v>
      </c>
      <c r="BB10" s="48"/>
      <c r="BC10" s="648">
        <f t="shared" si="16"/>
        <v>0</v>
      </c>
      <c r="BD10" s="649">
        <f t="shared" si="17"/>
        <v>0</v>
      </c>
      <c r="BE10" s="650">
        <f t="shared" si="18"/>
        <v>0</v>
      </c>
      <c r="BF10" s="648">
        <f t="shared" si="19"/>
        <v>0</v>
      </c>
      <c r="BG10" s="649">
        <f t="shared" si="20"/>
        <v>0</v>
      </c>
      <c r="BH10" s="650">
        <f t="shared" si="21"/>
        <v>0</v>
      </c>
      <c r="BI10" s="648">
        <f t="shared" si="22"/>
        <v>0</v>
      </c>
      <c r="BJ10" s="649">
        <f t="shared" si="23"/>
        <v>0</v>
      </c>
      <c r="BK10" s="650">
        <f t="shared" si="24"/>
        <v>0</v>
      </c>
      <c r="BL10" s="649">
        <f t="shared" si="25"/>
        <v>0</v>
      </c>
      <c r="BM10" s="649">
        <f t="shared" si="26"/>
        <v>0</v>
      </c>
      <c r="BN10" s="649">
        <f t="shared" si="27"/>
        <v>0</v>
      </c>
      <c r="BO10" s="648">
        <f t="shared" si="28"/>
        <v>0</v>
      </c>
      <c r="BP10" s="649">
        <f t="shared" si="29"/>
        <v>0</v>
      </c>
      <c r="BQ10" s="650">
        <f t="shared" si="30"/>
        <v>0</v>
      </c>
      <c r="BR10" s="649">
        <f t="shared" si="31"/>
        <v>0</v>
      </c>
      <c r="BS10" s="649">
        <f t="shared" si="32"/>
        <v>0</v>
      </c>
      <c r="BT10" s="649">
        <f t="shared" si="33"/>
        <v>0</v>
      </c>
      <c r="BU10" s="648">
        <f t="shared" si="34"/>
        <v>0</v>
      </c>
      <c r="BV10" s="649">
        <f t="shared" si="35"/>
        <v>0</v>
      </c>
      <c r="BW10" s="650">
        <f t="shared" si="36"/>
        <v>0</v>
      </c>
      <c r="BX10" s="648">
        <f t="shared" si="37"/>
        <v>0</v>
      </c>
      <c r="BY10" s="649">
        <f t="shared" si="38"/>
        <v>0</v>
      </c>
      <c r="BZ10" s="650">
        <f t="shared" si="39"/>
        <v>0</v>
      </c>
      <c r="CA10" s="648">
        <f t="shared" si="40"/>
        <v>0</v>
      </c>
      <c r="CB10" s="649">
        <f t="shared" si="41"/>
        <v>0</v>
      </c>
      <c r="CC10" s="650">
        <f t="shared" si="42"/>
        <v>0</v>
      </c>
      <c r="CD10" s="648">
        <f t="shared" si="43"/>
        <v>0</v>
      </c>
      <c r="CE10" s="649">
        <f t="shared" si="44"/>
        <v>0</v>
      </c>
      <c r="CF10" s="650">
        <f t="shared" si="45"/>
        <v>0</v>
      </c>
      <c r="CG10" s="721">
        <f t="shared" si="46"/>
        <v>0</v>
      </c>
      <c r="CH10" s="722">
        <f t="shared" si="47"/>
        <v>0</v>
      </c>
      <c r="CI10" s="723">
        <f t="shared" si="48"/>
        <v>0</v>
      </c>
      <c r="CJ10" s="721">
        <f t="shared" si="49"/>
        <v>0</v>
      </c>
      <c r="CK10" s="722">
        <f t="shared" si="50"/>
        <v>0</v>
      </c>
      <c r="CL10" s="723">
        <f t="shared" si="51"/>
        <v>0</v>
      </c>
      <c r="CM10" s="721">
        <f t="shared" si="52"/>
        <v>0</v>
      </c>
      <c r="CN10" s="722">
        <f t="shared" si="53"/>
        <v>0</v>
      </c>
      <c r="CO10" s="723">
        <f t="shared" si="54"/>
        <v>0</v>
      </c>
      <c r="CP10" s="721">
        <f t="shared" si="55"/>
        <v>0</v>
      </c>
      <c r="CQ10" s="722">
        <f t="shared" si="56"/>
        <v>0</v>
      </c>
      <c r="CR10" s="723">
        <f t="shared" si="57"/>
        <v>0</v>
      </c>
      <c r="CS10" s="721">
        <f t="shared" si="58"/>
        <v>0</v>
      </c>
      <c r="CT10" s="722">
        <f t="shared" si="59"/>
        <v>0</v>
      </c>
      <c r="CU10" s="723">
        <f t="shared" si="60"/>
        <v>0</v>
      </c>
      <c r="CV10" s="724">
        <f t="shared" si="2"/>
        <v>0</v>
      </c>
      <c r="CW10" s="537">
        <f t="shared" si="3"/>
        <v>0</v>
      </c>
      <c r="CX10" s="725">
        <f t="shared" si="4"/>
        <v>0</v>
      </c>
      <c r="CY10" s="724">
        <f t="shared" si="5"/>
        <v>0</v>
      </c>
      <c r="CZ10" s="537">
        <f t="shared" si="6"/>
        <v>0</v>
      </c>
      <c r="DA10" s="725">
        <f t="shared" si="7"/>
        <v>0</v>
      </c>
      <c r="DB10" s="724">
        <f t="shared" si="8"/>
        <v>0</v>
      </c>
      <c r="DC10" s="537">
        <f t="shared" si="9"/>
        <v>0</v>
      </c>
      <c r="DD10" s="725">
        <f t="shared" si="10"/>
        <v>0</v>
      </c>
    </row>
    <row r="11" spans="3:108" ht="25" x14ac:dyDescent="0.5">
      <c r="C11" s="368">
        <v>6</v>
      </c>
      <c r="D11" s="466"/>
      <c r="E11" s="467"/>
      <c r="F11" s="466"/>
      <c r="G11" s="468"/>
      <c r="H11" s="469">
        <f>SUM(I10)</f>
        <v>0</v>
      </c>
      <c r="I11" s="469">
        <f>SUM(H10)</f>
        <v>0</v>
      </c>
      <c r="J11" s="472">
        <f>SUM(K8)</f>
        <v>0</v>
      </c>
      <c r="K11" s="473">
        <f>SUM(J8)</f>
        <v>0</v>
      </c>
      <c r="L11" s="469">
        <f>SUM(M6)</f>
        <v>0</v>
      </c>
      <c r="M11" s="469">
        <f>SUM(L6)</f>
        <v>0</v>
      </c>
      <c r="N11" s="466"/>
      <c r="O11" s="468"/>
      <c r="P11" s="467"/>
      <c r="Q11" s="467"/>
      <c r="R11" s="466"/>
      <c r="S11" s="468"/>
      <c r="T11" s="467"/>
      <c r="U11" s="467"/>
      <c r="V11" s="470"/>
      <c r="W11" s="471"/>
      <c r="X11" s="469">
        <f>SUM(Y9)</f>
        <v>0</v>
      </c>
      <c r="Y11" s="469">
        <f>SUM(X9)</f>
        <v>0</v>
      </c>
      <c r="Z11" s="472">
        <f>SUM(AA7)</f>
        <v>0</v>
      </c>
      <c r="AA11" s="473">
        <f>SUM(Z7)</f>
        <v>0</v>
      </c>
      <c r="AB11" s="467"/>
      <c r="AC11" s="467"/>
      <c r="AD11" s="466"/>
      <c r="AE11" s="468"/>
      <c r="AF11" s="467"/>
      <c r="AG11" s="468"/>
      <c r="AH11" s="421"/>
      <c r="AI11" s="370"/>
      <c r="AJ11" s="393">
        <f t="shared" si="11"/>
        <v>0</v>
      </c>
      <c r="AK11" s="392">
        <f t="shared" si="11"/>
        <v>0</v>
      </c>
      <c r="AL11" s="370"/>
      <c r="AM11" s="370">
        <f t="shared" si="0"/>
        <v>0</v>
      </c>
      <c r="AN11" s="370">
        <f t="shared" si="0"/>
        <v>0</v>
      </c>
      <c r="AO11" s="370"/>
      <c r="AP11" s="378">
        <f t="shared" si="12"/>
        <v>0</v>
      </c>
      <c r="AQ11" s="370"/>
      <c r="AR11" s="422">
        <v>6</v>
      </c>
      <c r="AS11" s="422"/>
      <c r="AT11" s="422"/>
      <c r="AU11" s="490" t="str">
        <f>CONCATENATE(mannschaften!E11)</f>
        <v>Union PWV Diersbach 2</v>
      </c>
      <c r="AV11" s="413">
        <f t="shared" si="13"/>
        <v>0</v>
      </c>
      <c r="AW11" s="480">
        <f t="shared" si="1"/>
        <v>0</v>
      </c>
      <c r="AY11" s="717">
        <f t="shared" si="14"/>
        <v>0</v>
      </c>
      <c r="AZ11" s="717">
        <f t="shared" si="15"/>
        <v>0</v>
      </c>
      <c r="BA11" s="717">
        <f t="shared" si="15"/>
        <v>0</v>
      </c>
      <c r="BB11" s="48"/>
      <c r="BC11" s="648">
        <f t="shared" si="16"/>
        <v>0</v>
      </c>
      <c r="BD11" s="649">
        <f t="shared" si="17"/>
        <v>0</v>
      </c>
      <c r="BE11" s="650">
        <f t="shared" si="18"/>
        <v>0</v>
      </c>
      <c r="BF11" s="648">
        <f t="shared" si="19"/>
        <v>0</v>
      </c>
      <c r="BG11" s="649">
        <f t="shared" si="20"/>
        <v>0</v>
      </c>
      <c r="BH11" s="650">
        <f t="shared" si="21"/>
        <v>0</v>
      </c>
      <c r="BI11" s="648">
        <f t="shared" si="22"/>
        <v>0</v>
      </c>
      <c r="BJ11" s="649">
        <f t="shared" si="23"/>
        <v>0</v>
      </c>
      <c r="BK11" s="650">
        <f t="shared" si="24"/>
        <v>0</v>
      </c>
      <c r="BL11" s="649">
        <f t="shared" si="25"/>
        <v>0</v>
      </c>
      <c r="BM11" s="649">
        <f t="shared" si="26"/>
        <v>0</v>
      </c>
      <c r="BN11" s="649">
        <f t="shared" si="27"/>
        <v>0</v>
      </c>
      <c r="BO11" s="648">
        <f t="shared" si="28"/>
        <v>0</v>
      </c>
      <c r="BP11" s="649">
        <f t="shared" si="29"/>
        <v>0</v>
      </c>
      <c r="BQ11" s="650">
        <f t="shared" si="30"/>
        <v>0</v>
      </c>
      <c r="BR11" s="649">
        <f t="shared" si="31"/>
        <v>0</v>
      </c>
      <c r="BS11" s="649">
        <f t="shared" si="32"/>
        <v>0</v>
      </c>
      <c r="BT11" s="649">
        <f t="shared" si="33"/>
        <v>0</v>
      </c>
      <c r="BU11" s="648">
        <f t="shared" si="34"/>
        <v>0</v>
      </c>
      <c r="BV11" s="649">
        <f t="shared" si="35"/>
        <v>0</v>
      </c>
      <c r="BW11" s="650">
        <f t="shared" si="36"/>
        <v>0</v>
      </c>
      <c r="BX11" s="648">
        <f t="shared" si="37"/>
        <v>0</v>
      </c>
      <c r="BY11" s="649">
        <f t="shared" si="38"/>
        <v>0</v>
      </c>
      <c r="BZ11" s="650">
        <f t="shared" si="39"/>
        <v>0</v>
      </c>
      <c r="CA11" s="648">
        <f t="shared" si="40"/>
        <v>0</v>
      </c>
      <c r="CB11" s="649">
        <f t="shared" si="41"/>
        <v>0</v>
      </c>
      <c r="CC11" s="650">
        <f t="shared" si="42"/>
        <v>0</v>
      </c>
      <c r="CD11" s="648">
        <f t="shared" si="43"/>
        <v>0</v>
      </c>
      <c r="CE11" s="649">
        <f t="shared" si="44"/>
        <v>0</v>
      </c>
      <c r="CF11" s="650">
        <f t="shared" si="45"/>
        <v>0</v>
      </c>
      <c r="CG11" s="721">
        <f t="shared" si="46"/>
        <v>0</v>
      </c>
      <c r="CH11" s="722">
        <f t="shared" si="47"/>
        <v>0</v>
      </c>
      <c r="CI11" s="723">
        <f t="shared" si="48"/>
        <v>0</v>
      </c>
      <c r="CJ11" s="721">
        <f t="shared" si="49"/>
        <v>0</v>
      </c>
      <c r="CK11" s="722">
        <f t="shared" si="50"/>
        <v>0</v>
      </c>
      <c r="CL11" s="723">
        <f t="shared" si="51"/>
        <v>0</v>
      </c>
      <c r="CM11" s="721">
        <f t="shared" si="52"/>
        <v>0</v>
      </c>
      <c r="CN11" s="722">
        <f t="shared" si="53"/>
        <v>0</v>
      </c>
      <c r="CO11" s="723">
        <f t="shared" si="54"/>
        <v>0</v>
      </c>
      <c r="CP11" s="721">
        <f t="shared" si="55"/>
        <v>0</v>
      </c>
      <c r="CQ11" s="722">
        <f t="shared" si="56"/>
        <v>0</v>
      </c>
      <c r="CR11" s="723">
        <f t="shared" si="57"/>
        <v>0</v>
      </c>
      <c r="CS11" s="721">
        <f t="shared" si="58"/>
        <v>0</v>
      </c>
      <c r="CT11" s="722">
        <f t="shared" si="59"/>
        <v>0</v>
      </c>
      <c r="CU11" s="723">
        <f t="shared" si="60"/>
        <v>0</v>
      </c>
      <c r="CV11" s="724">
        <f t="shared" ref="CV11:CV18" si="61">IF(BL21=3,1,0)</f>
        <v>0</v>
      </c>
      <c r="CW11" s="537">
        <f t="shared" ref="CW11:CW18" si="62">IF(BL21=1,1,0)</f>
        <v>0</v>
      </c>
      <c r="CX11" s="725">
        <f t="shared" ref="CX11:CX18" si="63">IF(BM21=3,1,0)</f>
        <v>0</v>
      </c>
      <c r="CY11" s="724">
        <f t="shared" ref="CY11:CY18" si="64">IF(BO21=3,1,0)</f>
        <v>0</v>
      </c>
      <c r="CZ11" s="537">
        <f t="shared" ref="CZ11:CZ18" si="65">IF(BO21=1,1,0)</f>
        <v>0</v>
      </c>
      <c r="DA11" s="725">
        <f t="shared" ref="DA11:DA18" si="66">IF(BP21=3,1,0)</f>
        <v>0</v>
      </c>
      <c r="DB11" s="724">
        <f t="shared" ref="DB11:DB18" si="67">IF(BR21=3,1,0)</f>
        <v>0</v>
      </c>
      <c r="DC11" s="537">
        <f t="shared" ref="DC11:DC18" si="68">IF(BR21=1,1,0)</f>
        <v>0</v>
      </c>
      <c r="DD11" s="725">
        <f t="shared" ref="DD11:DD18" si="69">IF(BS21=3,1,0)</f>
        <v>0</v>
      </c>
    </row>
    <row r="12" spans="3:108" ht="25" x14ac:dyDescent="0.5">
      <c r="C12" s="368">
        <v>7</v>
      </c>
      <c r="D12" s="466"/>
      <c r="E12" s="467"/>
      <c r="F12" s="472">
        <f>SUM(G11)</f>
        <v>0</v>
      </c>
      <c r="G12" s="473">
        <f>SUM(F11)</f>
        <v>0</v>
      </c>
      <c r="H12" s="469">
        <f>SUM(I9)</f>
        <v>0</v>
      </c>
      <c r="I12" s="469">
        <f>SUM(H9)</f>
        <v>0</v>
      </c>
      <c r="J12" s="472">
        <f>SUM(K7)</f>
        <v>0</v>
      </c>
      <c r="K12" s="473">
        <f>SUM(J7)</f>
        <v>0</v>
      </c>
      <c r="L12" s="467"/>
      <c r="M12" s="467"/>
      <c r="N12" s="466"/>
      <c r="O12" s="468"/>
      <c r="P12" s="467"/>
      <c r="Q12" s="467"/>
      <c r="R12" s="466"/>
      <c r="S12" s="468"/>
      <c r="T12" s="474"/>
      <c r="U12" s="474"/>
      <c r="V12" s="472">
        <f>SUM(W10)</f>
        <v>0</v>
      </c>
      <c r="W12" s="473">
        <f>SUM(V10)</f>
        <v>0</v>
      </c>
      <c r="X12" s="469">
        <f>SUM(Y8)</f>
        <v>0</v>
      </c>
      <c r="Y12" s="469">
        <f>SUM(X8)</f>
        <v>0</v>
      </c>
      <c r="Z12" s="472">
        <f>SUM(AA6)</f>
        <v>0</v>
      </c>
      <c r="AA12" s="473">
        <f>SUM(Z6)</f>
        <v>0</v>
      </c>
      <c r="AB12" s="467"/>
      <c r="AC12" s="467"/>
      <c r="AD12" s="466"/>
      <c r="AE12" s="468"/>
      <c r="AF12" s="467"/>
      <c r="AG12" s="468"/>
      <c r="AH12" s="421"/>
      <c r="AI12" s="370"/>
      <c r="AJ12" s="393">
        <f t="shared" si="11"/>
        <v>0</v>
      </c>
      <c r="AK12" s="392">
        <f t="shared" si="11"/>
        <v>0</v>
      </c>
      <c r="AL12" s="370"/>
      <c r="AM12" s="370">
        <f t="shared" si="0"/>
        <v>0</v>
      </c>
      <c r="AN12" s="370">
        <f t="shared" si="0"/>
        <v>0</v>
      </c>
      <c r="AO12" s="370"/>
      <c r="AP12" s="378">
        <f t="shared" si="12"/>
        <v>0</v>
      </c>
      <c r="AQ12" s="370"/>
      <c r="AR12" s="422">
        <v>7</v>
      </c>
      <c r="AS12" s="422"/>
      <c r="AT12" s="422"/>
      <c r="AU12" s="490" t="str">
        <f>CONCATENATE(mannschaften!E12)</f>
        <v>PV Hub</v>
      </c>
      <c r="AV12" s="413">
        <f t="shared" si="13"/>
        <v>0</v>
      </c>
      <c r="AW12" s="480">
        <f t="shared" si="1"/>
        <v>0</v>
      </c>
      <c r="AY12" s="717">
        <f t="shared" si="14"/>
        <v>0</v>
      </c>
      <c r="AZ12" s="717">
        <f t="shared" si="15"/>
        <v>0</v>
      </c>
      <c r="BA12" s="717">
        <f t="shared" si="15"/>
        <v>0</v>
      </c>
      <c r="BB12" s="48"/>
      <c r="BC12" s="648">
        <f t="shared" si="16"/>
        <v>0</v>
      </c>
      <c r="BD12" s="649">
        <f t="shared" si="17"/>
        <v>0</v>
      </c>
      <c r="BE12" s="650">
        <f t="shared" si="18"/>
        <v>0</v>
      </c>
      <c r="BF12" s="648">
        <f t="shared" si="19"/>
        <v>0</v>
      </c>
      <c r="BG12" s="649">
        <f t="shared" si="20"/>
        <v>0</v>
      </c>
      <c r="BH12" s="650">
        <f t="shared" si="21"/>
        <v>0</v>
      </c>
      <c r="BI12" s="648">
        <f t="shared" si="22"/>
        <v>0</v>
      </c>
      <c r="BJ12" s="649">
        <f t="shared" si="23"/>
        <v>0</v>
      </c>
      <c r="BK12" s="650">
        <f t="shared" si="24"/>
        <v>0</v>
      </c>
      <c r="BL12" s="649">
        <f t="shared" si="25"/>
        <v>0</v>
      </c>
      <c r="BM12" s="649">
        <f t="shared" si="26"/>
        <v>0</v>
      </c>
      <c r="BN12" s="649">
        <f t="shared" si="27"/>
        <v>0</v>
      </c>
      <c r="BO12" s="648">
        <f t="shared" si="28"/>
        <v>0</v>
      </c>
      <c r="BP12" s="649">
        <f t="shared" si="29"/>
        <v>0</v>
      </c>
      <c r="BQ12" s="650">
        <f t="shared" si="30"/>
        <v>0</v>
      </c>
      <c r="BR12" s="649">
        <f t="shared" si="31"/>
        <v>0</v>
      </c>
      <c r="BS12" s="649">
        <f t="shared" si="32"/>
        <v>0</v>
      </c>
      <c r="BT12" s="649">
        <f t="shared" si="33"/>
        <v>0</v>
      </c>
      <c r="BU12" s="648">
        <f t="shared" si="34"/>
        <v>0</v>
      </c>
      <c r="BV12" s="649">
        <f t="shared" si="35"/>
        <v>0</v>
      </c>
      <c r="BW12" s="650">
        <f t="shared" si="36"/>
        <v>0</v>
      </c>
      <c r="BX12" s="648">
        <f t="shared" si="37"/>
        <v>0</v>
      </c>
      <c r="BY12" s="649">
        <f t="shared" si="38"/>
        <v>0</v>
      </c>
      <c r="BZ12" s="650">
        <f t="shared" si="39"/>
        <v>0</v>
      </c>
      <c r="CA12" s="648">
        <f t="shared" si="40"/>
        <v>0</v>
      </c>
      <c r="CB12" s="649">
        <f t="shared" si="41"/>
        <v>0</v>
      </c>
      <c r="CC12" s="650">
        <f t="shared" si="42"/>
        <v>0</v>
      </c>
      <c r="CD12" s="648">
        <f t="shared" si="43"/>
        <v>0</v>
      </c>
      <c r="CE12" s="649">
        <f t="shared" si="44"/>
        <v>0</v>
      </c>
      <c r="CF12" s="650">
        <f t="shared" si="45"/>
        <v>0</v>
      </c>
      <c r="CG12" s="721">
        <f t="shared" si="46"/>
        <v>0</v>
      </c>
      <c r="CH12" s="722">
        <f t="shared" si="47"/>
        <v>0</v>
      </c>
      <c r="CI12" s="723">
        <f t="shared" si="48"/>
        <v>0</v>
      </c>
      <c r="CJ12" s="721">
        <f t="shared" si="49"/>
        <v>0</v>
      </c>
      <c r="CK12" s="722">
        <f t="shared" si="50"/>
        <v>0</v>
      </c>
      <c r="CL12" s="723">
        <f t="shared" si="51"/>
        <v>0</v>
      </c>
      <c r="CM12" s="721">
        <f t="shared" si="52"/>
        <v>0</v>
      </c>
      <c r="CN12" s="722">
        <f t="shared" si="53"/>
        <v>0</v>
      </c>
      <c r="CO12" s="723">
        <f t="shared" si="54"/>
        <v>0</v>
      </c>
      <c r="CP12" s="721">
        <f t="shared" si="55"/>
        <v>0</v>
      </c>
      <c r="CQ12" s="722">
        <f t="shared" si="56"/>
        <v>0</v>
      </c>
      <c r="CR12" s="723">
        <f t="shared" si="57"/>
        <v>0</v>
      </c>
      <c r="CS12" s="721">
        <f t="shared" si="58"/>
        <v>0</v>
      </c>
      <c r="CT12" s="722">
        <f t="shared" si="59"/>
        <v>0</v>
      </c>
      <c r="CU12" s="723">
        <f t="shared" si="60"/>
        <v>0</v>
      </c>
      <c r="CV12" s="724">
        <f t="shared" si="61"/>
        <v>0</v>
      </c>
      <c r="CW12" s="537">
        <f t="shared" si="62"/>
        <v>0</v>
      </c>
      <c r="CX12" s="725">
        <f t="shared" si="63"/>
        <v>0</v>
      </c>
      <c r="CY12" s="724">
        <f t="shared" si="64"/>
        <v>0</v>
      </c>
      <c r="CZ12" s="537">
        <f t="shared" si="65"/>
        <v>0</v>
      </c>
      <c r="DA12" s="725">
        <f t="shared" si="66"/>
        <v>0</v>
      </c>
      <c r="DB12" s="724">
        <f t="shared" si="67"/>
        <v>0</v>
      </c>
      <c r="DC12" s="537">
        <f t="shared" si="68"/>
        <v>0</v>
      </c>
      <c r="DD12" s="725">
        <f t="shared" si="69"/>
        <v>0</v>
      </c>
    </row>
    <row r="13" spans="3:108" ht="25" x14ac:dyDescent="0.5">
      <c r="C13" s="368">
        <v>8</v>
      </c>
      <c r="D13" s="472">
        <f>SUM(E12)</f>
        <v>0</v>
      </c>
      <c r="E13" s="469">
        <f>SUM(D12)</f>
        <v>0</v>
      </c>
      <c r="F13" s="472">
        <f>SUM(G10)</f>
        <v>0</v>
      </c>
      <c r="G13" s="473">
        <f>SUM(F10)</f>
        <v>0</v>
      </c>
      <c r="H13" s="469">
        <f>SUM(I8)</f>
        <v>0</v>
      </c>
      <c r="I13" s="469">
        <f>SUM(H8)</f>
        <v>0</v>
      </c>
      <c r="J13" s="472">
        <f>SUM(K6)</f>
        <v>0</v>
      </c>
      <c r="K13" s="473">
        <f>SUM(J6)</f>
        <v>0</v>
      </c>
      <c r="L13" s="467"/>
      <c r="M13" s="467"/>
      <c r="N13" s="466"/>
      <c r="O13" s="468"/>
      <c r="P13" s="467"/>
      <c r="Q13" s="467"/>
      <c r="R13" s="470"/>
      <c r="S13" s="471"/>
      <c r="T13" s="469">
        <f>SUM(U11)</f>
        <v>0</v>
      </c>
      <c r="U13" s="469">
        <f>SUM(T11)</f>
        <v>0</v>
      </c>
      <c r="V13" s="472">
        <f>SUM(W9)</f>
        <v>0</v>
      </c>
      <c r="W13" s="473">
        <f>SUM(V9)</f>
        <v>0</v>
      </c>
      <c r="X13" s="469">
        <f>SUM(Y7)</f>
        <v>0</v>
      </c>
      <c r="Y13" s="469">
        <f>SUM(X7)</f>
        <v>0</v>
      </c>
      <c r="Z13" s="466"/>
      <c r="AA13" s="468"/>
      <c r="AB13" s="467"/>
      <c r="AC13" s="467"/>
      <c r="AD13" s="466"/>
      <c r="AE13" s="468"/>
      <c r="AF13" s="467"/>
      <c r="AG13" s="468"/>
      <c r="AH13" s="423"/>
      <c r="AI13" s="370"/>
      <c r="AJ13" s="393">
        <f t="shared" si="11"/>
        <v>0</v>
      </c>
      <c r="AK13" s="392">
        <f t="shared" si="11"/>
        <v>0</v>
      </c>
      <c r="AL13" s="370"/>
      <c r="AM13" s="370">
        <f t="shared" si="0"/>
        <v>0</v>
      </c>
      <c r="AN13" s="370">
        <f t="shared" si="0"/>
        <v>0</v>
      </c>
      <c r="AO13" s="370"/>
      <c r="AP13" s="378">
        <f t="shared" si="12"/>
        <v>0</v>
      </c>
      <c r="AQ13" s="370"/>
      <c r="AR13" s="422">
        <v>8</v>
      </c>
      <c r="AS13" s="422"/>
      <c r="AT13" s="422"/>
      <c r="AU13" s="490" t="str">
        <f>CONCATENATE(mannschaften!E13)</f>
        <v>Union PWV Ort/Osternach</v>
      </c>
      <c r="AV13" s="413">
        <f t="shared" si="13"/>
        <v>0</v>
      </c>
      <c r="AW13" s="480">
        <f t="shared" si="1"/>
        <v>0</v>
      </c>
      <c r="AY13" s="717">
        <f t="shared" si="14"/>
        <v>0</v>
      </c>
      <c r="AZ13" s="717">
        <f t="shared" si="15"/>
        <v>0</v>
      </c>
      <c r="BA13" s="717">
        <f t="shared" si="15"/>
        <v>0</v>
      </c>
      <c r="BB13" s="48"/>
      <c r="BC13" s="648">
        <f t="shared" si="16"/>
        <v>0</v>
      </c>
      <c r="BD13" s="649">
        <f t="shared" si="17"/>
        <v>0</v>
      </c>
      <c r="BE13" s="650">
        <f t="shared" si="18"/>
        <v>0</v>
      </c>
      <c r="BF13" s="648">
        <f t="shared" si="19"/>
        <v>0</v>
      </c>
      <c r="BG13" s="649">
        <f t="shared" si="20"/>
        <v>0</v>
      </c>
      <c r="BH13" s="650">
        <f t="shared" si="21"/>
        <v>0</v>
      </c>
      <c r="BI13" s="648">
        <f t="shared" si="22"/>
        <v>0</v>
      </c>
      <c r="BJ13" s="649">
        <f t="shared" si="23"/>
        <v>0</v>
      </c>
      <c r="BK13" s="650">
        <f t="shared" si="24"/>
        <v>0</v>
      </c>
      <c r="BL13" s="649">
        <f t="shared" si="25"/>
        <v>0</v>
      </c>
      <c r="BM13" s="649">
        <f t="shared" si="26"/>
        <v>0</v>
      </c>
      <c r="BN13" s="649">
        <f t="shared" si="27"/>
        <v>0</v>
      </c>
      <c r="BO13" s="648">
        <f t="shared" si="28"/>
        <v>0</v>
      </c>
      <c r="BP13" s="649">
        <f t="shared" si="29"/>
        <v>0</v>
      </c>
      <c r="BQ13" s="650">
        <f t="shared" si="30"/>
        <v>0</v>
      </c>
      <c r="BR13" s="649">
        <f t="shared" si="31"/>
        <v>0</v>
      </c>
      <c r="BS13" s="649">
        <f t="shared" si="32"/>
        <v>0</v>
      </c>
      <c r="BT13" s="649">
        <f t="shared" si="33"/>
        <v>0</v>
      </c>
      <c r="BU13" s="648">
        <f t="shared" si="34"/>
        <v>0</v>
      </c>
      <c r="BV13" s="649">
        <f t="shared" si="35"/>
        <v>0</v>
      </c>
      <c r="BW13" s="650">
        <f t="shared" si="36"/>
        <v>0</v>
      </c>
      <c r="BX13" s="648">
        <f t="shared" si="37"/>
        <v>0</v>
      </c>
      <c r="BY13" s="649">
        <f t="shared" si="38"/>
        <v>0</v>
      </c>
      <c r="BZ13" s="650">
        <f t="shared" si="39"/>
        <v>0</v>
      </c>
      <c r="CA13" s="648">
        <f t="shared" si="40"/>
        <v>0</v>
      </c>
      <c r="CB13" s="649">
        <f t="shared" si="41"/>
        <v>0</v>
      </c>
      <c r="CC13" s="650">
        <f t="shared" si="42"/>
        <v>0</v>
      </c>
      <c r="CD13" s="648">
        <f t="shared" si="43"/>
        <v>0</v>
      </c>
      <c r="CE13" s="649">
        <f t="shared" si="44"/>
        <v>0</v>
      </c>
      <c r="CF13" s="650">
        <f t="shared" si="45"/>
        <v>0</v>
      </c>
      <c r="CG13" s="721">
        <f t="shared" si="46"/>
        <v>0</v>
      </c>
      <c r="CH13" s="722">
        <f t="shared" si="47"/>
        <v>0</v>
      </c>
      <c r="CI13" s="723">
        <f t="shared" si="48"/>
        <v>0</v>
      </c>
      <c r="CJ13" s="721">
        <f t="shared" si="49"/>
        <v>0</v>
      </c>
      <c r="CK13" s="722">
        <f t="shared" si="50"/>
        <v>0</v>
      </c>
      <c r="CL13" s="723">
        <f t="shared" si="51"/>
        <v>0</v>
      </c>
      <c r="CM13" s="721">
        <f t="shared" si="52"/>
        <v>0</v>
      </c>
      <c r="CN13" s="722">
        <f t="shared" si="53"/>
        <v>0</v>
      </c>
      <c r="CO13" s="723">
        <f t="shared" si="54"/>
        <v>0</v>
      </c>
      <c r="CP13" s="721">
        <f t="shared" si="55"/>
        <v>0</v>
      </c>
      <c r="CQ13" s="722">
        <f t="shared" si="56"/>
        <v>0</v>
      </c>
      <c r="CR13" s="723">
        <f t="shared" si="57"/>
        <v>0</v>
      </c>
      <c r="CS13" s="721">
        <f t="shared" si="58"/>
        <v>0</v>
      </c>
      <c r="CT13" s="722">
        <f t="shared" si="59"/>
        <v>0</v>
      </c>
      <c r="CU13" s="723">
        <f t="shared" si="60"/>
        <v>0</v>
      </c>
      <c r="CV13" s="724">
        <f t="shared" si="61"/>
        <v>0</v>
      </c>
      <c r="CW13" s="537">
        <f t="shared" si="62"/>
        <v>0</v>
      </c>
      <c r="CX13" s="725">
        <f t="shared" si="63"/>
        <v>0</v>
      </c>
      <c r="CY13" s="724">
        <f t="shared" si="64"/>
        <v>0</v>
      </c>
      <c r="CZ13" s="537">
        <f t="shared" si="65"/>
        <v>0</v>
      </c>
      <c r="DA13" s="725">
        <f t="shared" si="66"/>
        <v>0</v>
      </c>
      <c r="DB13" s="724">
        <f t="shared" si="67"/>
        <v>0</v>
      </c>
      <c r="DC13" s="537">
        <f t="shared" si="68"/>
        <v>0</v>
      </c>
      <c r="DD13" s="725">
        <f t="shared" si="69"/>
        <v>0</v>
      </c>
    </row>
    <row r="14" spans="3:108" ht="25" x14ac:dyDescent="0.5">
      <c r="C14" s="368">
        <v>9</v>
      </c>
      <c r="D14" s="472">
        <f>SUM(E11)</f>
        <v>0</v>
      </c>
      <c r="E14" s="469">
        <f>SUM(D11)</f>
        <v>0</v>
      </c>
      <c r="F14" s="472">
        <f>SUM(G9)</f>
        <v>0</v>
      </c>
      <c r="G14" s="473">
        <f>SUM(F9)</f>
        <v>0</v>
      </c>
      <c r="H14" s="469">
        <f>SUM(I7)</f>
        <v>0</v>
      </c>
      <c r="I14" s="469">
        <f>SUM(H7)</f>
        <v>0</v>
      </c>
      <c r="J14" s="466"/>
      <c r="K14" s="468"/>
      <c r="L14" s="467"/>
      <c r="M14" s="467"/>
      <c r="N14" s="466"/>
      <c r="O14" s="468"/>
      <c r="P14" s="474"/>
      <c r="Q14" s="474"/>
      <c r="R14" s="472">
        <f>SUM(S12)</f>
        <v>0</v>
      </c>
      <c r="S14" s="473">
        <f>SUM(R12)</f>
        <v>0</v>
      </c>
      <c r="T14" s="469">
        <f>SUM(U10)</f>
        <v>0</v>
      </c>
      <c r="U14" s="469">
        <f>SUM(T10)</f>
        <v>0</v>
      </c>
      <c r="V14" s="472">
        <f>SUM(W8)</f>
        <v>0</v>
      </c>
      <c r="W14" s="473">
        <f>SUM(V8)</f>
        <v>0</v>
      </c>
      <c r="X14" s="469">
        <f>SUM(Y6)</f>
        <v>0</v>
      </c>
      <c r="Y14" s="469">
        <f>SUM(X6)</f>
        <v>0</v>
      </c>
      <c r="Z14" s="466"/>
      <c r="AA14" s="468"/>
      <c r="AB14" s="467"/>
      <c r="AC14" s="467"/>
      <c r="AD14" s="466"/>
      <c r="AE14" s="468"/>
      <c r="AF14" s="469">
        <f>SUM(AG13)</f>
        <v>0</v>
      </c>
      <c r="AG14" s="473">
        <f>SUM(AF13)</f>
        <v>0</v>
      </c>
      <c r="AH14" s="423"/>
      <c r="AI14" s="370"/>
      <c r="AJ14" s="393">
        <f t="shared" si="11"/>
        <v>0</v>
      </c>
      <c r="AK14" s="392">
        <f t="shared" si="11"/>
        <v>0</v>
      </c>
      <c r="AL14" s="370"/>
      <c r="AM14" s="370">
        <f t="shared" si="0"/>
        <v>0</v>
      </c>
      <c r="AN14" s="370">
        <f t="shared" si="0"/>
        <v>0</v>
      </c>
      <c r="AO14" s="370"/>
      <c r="AP14" s="378">
        <f t="shared" si="12"/>
        <v>0</v>
      </c>
      <c r="AQ14" s="370"/>
      <c r="AR14" s="422">
        <v>9</v>
      </c>
      <c r="AS14" s="422"/>
      <c r="AT14" s="422"/>
      <c r="AU14" s="490" t="str">
        <f>CONCATENATE(mannschaften!E14)</f>
        <v xml:space="preserve"> </v>
      </c>
      <c r="AV14" s="413">
        <f t="shared" si="13"/>
        <v>0</v>
      </c>
      <c r="AW14" s="480">
        <f t="shared" si="1"/>
        <v>0</v>
      </c>
      <c r="AY14" s="717">
        <f t="shared" si="14"/>
        <v>0</v>
      </c>
      <c r="AZ14" s="717">
        <f t="shared" si="15"/>
        <v>0</v>
      </c>
      <c r="BA14" s="717">
        <f t="shared" si="15"/>
        <v>0</v>
      </c>
      <c r="BB14" s="48"/>
      <c r="BC14" s="648">
        <f t="shared" si="16"/>
        <v>0</v>
      </c>
      <c r="BD14" s="649">
        <f t="shared" si="17"/>
        <v>0</v>
      </c>
      <c r="BE14" s="650">
        <f t="shared" si="18"/>
        <v>0</v>
      </c>
      <c r="BF14" s="648">
        <f t="shared" si="19"/>
        <v>0</v>
      </c>
      <c r="BG14" s="649">
        <f t="shared" si="20"/>
        <v>0</v>
      </c>
      <c r="BH14" s="650">
        <f t="shared" si="21"/>
        <v>0</v>
      </c>
      <c r="BI14" s="648">
        <f t="shared" si="22"/>
        <v>0</v>
      </c>
      <c r="BJ14" s="649">
        <f t="shared" si="23"/>
        <v>0</v>
      </c>
      <c r="BK14" s="650">
        <f t="shared" si="24"/>
        <v>0</v>
      </c>
      <c r="BL14" s="649">
        <f t="shared" si="25"/>
        <v>0</v>
      </c>
      <c r="BM14" s="649">
        <f t="shared" si="26"/>
        <v>0</v>
      </c>
      <c r="BN14" s="649">
        <f t="shared" si="27"/>
        <v>0</v>
      </c>
      <c r="BO14" s="648">
        <f t="shared" si="28"/>
        <v>0</v>
      </c>
      <c r="BP14" s="649">
        <f t="shared" si="29"/>
        <v>0</v>
      </c>
      <c r="BQ14" s="650">
        <f t="shared" si="30"/>
        <v>0</v>
      </c>
      <c r="BR14" s="649">
        <f t="shared" si="31"/>
        <v>0</v>
      </c>
      <c r="BS14" s="649">
        <f t="shared" si="32"/>
        <v>0</v>
      </c>
      <c r="BT14" s="649">
        <f t="shared" si="33"/>
        <v>0</v>
      </c>
      <c r="BU14" s="648">
        <f t="shared" si="34"/>
        <v>0</v>
      </c>
      <c r="BV14" s="649">
        <f t="shared" si="35"/>
        <v>0</v>
      </c>
      <c r="BW14" s="650">
        <f t="shared" si="36"/>
        <v>0</v>
      </c>
      <c r="BX14" s="648">
        <f t="shared" si="37"/>
        <v>0</v>
      </c>
      <c r="BY14" s="649">
        <f t="shared" si="38"/>
        <v>0</v>
      </c>
      <c r="BZ14" s="650">
        <f t="shared" si="39"/>
        <v>0</v>
      </c>
      <c r="CA14" s="648">
        <f t="shared" si="40"/>
        <v>0</v>
      </c>
      <c r="CB14" s="649">
        <f t="shared" si="41"/>
        <v>0</v>
      </c>
      <c r="CC14" s="650">
        <f t="shared" si="42"/>
        <v>0</v>
      </c>
      <c r="CD14" s="648">
        <f t="shared" si="43"/>
        <v>0</v>
      </c>
      <c r="CE14" s="649">
        <f t="shared" si="44"/>
        <v>0</v>
      </c>
      <c r="CF14" s="650">
        <f t="shared" si="45"/>
        <v>0</v>
      </c>
      <c r="CG14" s="721">
        <f t="shared" si="46"/>
        <v>0</v>
      </c>
      <c r="CH14" s="722">
        <f t="shared" si="47"/>
        <v>0</v>
      </c>
      <c r="CI14" s="723">
        <f t="shared" si="48"/>
        <v>0</v>
      </c>
      <c r="CJ14" s="721">
        <f t="shared" si="49"/>
        <v>0</v>
      </c>
      <c r="CK14" s="722">
        <f t="shared" si="50"/>
        <v>0</v>
      </c>
      <c r="CL14" s="723">
        <f t="shared" si="51"/>
        <v>0</v>
      </c>
      <c r="CM14" s="721">
        <f t="shared" si="52"/>
        <v>0</v>
      </c>
      <c r="CN14" s="722">
        <f t="shared" si="53"/>
        <v>0</v>
      </c>
      <c r="CO14" s="723">
        <f t="shared" si="54"/>
        <v>0</v>
      </c>
      <c r="CP14" s="721">
        <f t="shared" si="55"/>
        <v>0</v>
      </c>
      <c r="CQ14" s="722">
        <f t="shared" si="56"/>
        <v>0</v>
      </c>
      <c r="CR14" s="723">
        <f t="shared" si="57"/>
        <v>0</v>
      </c>
      <c r="CS14" s="721">
        <f t="shared" si="58"/>
        <v>0</v>
      </c>
      <c r="CT14" s="722">
        <f t="shared" si="59"/>
        <v>0</v>
      </c>
      <c r="CU14" s="723">
        <f t="shared" si="60"/>
        <v>0</v>
      </c>
      <c r="CV14" s="724">
        <f t="shared" si="61"/>
        <v>0</v>
      </c>
      <c r="CW14" s="537">
        <f t="shared" si="62"/>
        <v>0</v>
      </c>
      <c r="CX14" s="725">
        <f t="shared" si="63"/>
        <v>0</v>
      </c>
      <c r="CY14" s="724">
        <f t="shared" si="64"/>
        <v>0</v>
      </c>
      <c r="CZ14" s="537">
        <f t="shared" si="65"/>
        <v>0</v>
      </c>
      <c r="DA14" s="725">
        <f t="shared" si="66"/>
        <v>0</v>
      </c>
      <c r="DB14" s="724">
        <f t="shared" si="67"/>
        <v>0</v>
      </c>
      <c r="DC14" s="537">
        <f t="shared" si="68"/>
        <v>0</v>
      </c>
      <c r="DD14" s="725">
        <f t="shared" si="69"/>
        <v>0</v>
      </c>
    </row>
    <row r="15" spans="3:108" ht="25" x14ac:dyDescent="0.5">
      <c r="C15" s="368">
        <v>10</v>
      </c>
      <c r="D15" s="472">
        <f>SUM(E10)</f>
        <v>0</v>
      </c>
      <c r="E15" s="469">
        <f>SUM(D10)</f>
        <v>0</v>
      </c>
      <c r="F15" s="472">
        <f>SUM(G8)</f>
        <v>0</v>
      </c>
      <c r="G15" s="473">
        <f>SUM(F8)</f>
        <v>0</v>
      </c>
      <c r="H15" s="469">
        <f>SUM(I6)</f>
        <v>0</v>
      </c>
      <c r="I15" s="469">
        <f>SUM(H6)</f>
        <v>0</v>
      </c>
      <c r="J15" s="466"/>
      <c r="K15" s="468"/>
      <c r="L15" s="467"/>
      <c r="M15" s="467"/>
      <c r="N15" s="470"/>
      <c r="O15" s="471"/>
      <c r="P15" s="469">
        <f>SUM(Q13)</f>
        <v>0</v>
      </c>
      <c r="Q15" s="469">
        <f>SUM(P13)</f>
        <v>0</v>
      </c>
      <c r="R15" s="472">
        <f>SUM(S11)</f>
        <v>0</v>
      </c>
      <c r="S15" s="473">
        <f>SUM(R11)</f>
        <v>0</v>
      </c>
      <c r="T15" s="469">
        <f>SUM(U9)</f>
        <v>0</v>
      </c>
      <c r="U15" s="469">
        <f>SUM(T9)</f>
        <v>0</v>
      </c>
      <c r="V15" s="472">
        <f>SUM(W7)</f>
        <v>0</v>
      </c>
      <c r="W15" s="473">
        <f>SUM(V7)</f>
        <v>0</v>
      </c>
      <c r="X15" s="467"/>
      <c r="Y15" s="467"/>
      <c r="Z15" s="466"/>
      <c r="AA15" s="468"/>
      <c r="AB15" s="467"/>
      <c r="AC15" s="467"/>
      <c r="AD15" s="472">
        <f>SUM(AE14)</f>
        <v>0</v>
      </c>
      <c r="AE15" s="473">
        <f>SUM(AD14)</f>
        <v>0</v>
      </c>
      <c r="AF15" s="469">
        <f>SUM(AG12)</f>
        <v>0</v>
      </c>
      <c r="AG15" s="473">
        <f>SUM(AF12)</f>
        <v>0</v>
      </c>
      <c r="AH15" s="423"/>
      <c r="AI15" s="370"/>
      <c r="AJ15" s="393">
        <f t="shared" si="11"/>
        <v>0</v>
      </c>
      <c r="AK15" s="392">
        <f t="shared" si="11"/>
        <v>0</v>
      </c>
      <c r="AL15" s="370"/>
      <c r="AM15" s="370">
        <f t="shared" si="0"/>
        <v>0</v>
      </c>
      <c r="AN15" s="370">
        <f t="shared" si="0"/>
        <v>0</v>
      </c>
      <c r="AO15" s="370"/>
      <c r="AP15" s="378">
        <f t="shared" si="12"/>
        <v>0</v>
      </c>
      <c r="AQ15" s="370"/>
      <c r="AR15" s="422">
        <v>10</v>
      </c>
      <c r="AS15" s="422"/>
      <c r="AT15" s="422"/>
      <c r="AU15" s="490" t="str">
        <f>CONCATENATE(mannschaften!E15)</f>
        <v/>
      </c>
      <c r="AV15" s="413">
        <f t="shared" si="13"/>
        <v>0</v>
      </c>
      <c r="AW15" s="480">
        <f t="shared" si="1"/>
        <v>0</v>
      </c>
      <c r="AY15" s="717">
        <f t="shared" si="14"/>
        <v>0</v>
      </c>
      <c r="AZ15" s="717">
        <f t="shared" si="15"/>
        <v>0</v>
      </c>
      <c r="BA15" s="717">
        <f t="shared" si="15"/>
        <v>0</v>
      </c>
      <c r="BB15" s="119"/>
      <c r="BC15" s="648">
        <f t="shared" si="16"/>
        <v>0</v>
      </c>
      <c r="BD15" s="649">
        <f t="shared" si="17"/>
        <v>0</v>
      </c>
      <c r="BE15" s="650">
        <f t="shared" si="18"/>
        <v>0</v>
      </c>
      <c r="BF15" s="648">
        <f t="shared" si="19"/>
        <v>0</v>
      </c>
      <c r="BG15" s="649">
        <f t="shared" si="20"/>
        <v>0</v>
      </c>
      <c r="BH15" s="650">
        <f t="shared" si="21"/>
        <v>0</v>
      </c>
      <c r="BI15" s="648">
        <f t="shared" si="22"/>
        <v>0</v>
      </c>
      <c r="BJ15" s="649">
        <f t="shared" si="23"/>
        <v>0</v>
      </c>
      <c r="BK15" s="650">
        <f t="shared" si="24"/>
        <v>0</v>
      </c>
      <c r="BL15" s="649">
        <f t="shared" si="25"/>
        <v>0</v>
      </c>
      <c r="BM15" s="649">
        <f t="shared" si="26"/>
        <v>0</v>
      </c>
      <c r="BN15" s="649">
        <f t="shared" si="27"/>
        <v>0</v>
      </c>
      <c r="BO15" s="648">
        <f t="shared" si="28"/>
        <v>0</v>
      </c>
      <c r="BP15" s="649">
        <f t="shared" si="29"/>
        <v>0</v>
      </c>
      <c r="BQ15" s="650">
        <f t="shared" si="30"/>
        <v>0</v>
      </c>
      <c r="BR15" s="649">
        <f t="shared" si="31"/>
        <v>0</v>
      </c>
      <c r="BS15" s="649">
        <f t="shared" si="32"/>
        <v>0</v>
      </c>
      <c r="BT15" s="649">
        <f t="shared" si="33"/>
        <v>0</v>
      </c>
      <c r="BU15" s="648">
        <f t="shared" si="34"/>
        <v>0</v>
      </c>
      <c r="BV15" s="649">
        <f t="shared" si="35"/>
        <v>0</v>
      </c>
      <c r="BW15" s="650">
        <f t="shared" si="36"/>
        <v>0</v>
      </c>
      <c r="BX15" s="648">
        <f t="shared" si="37"/>
        <v>0</v>
      </c>
      <c r="BY15" s="649">
        <f t="shared" si="38"/>
        <v>0</v>
      </c>
      <c r="BZ15" s="650">
        <f t="shared" si="39"/>
        <v>0</v>
      </c>
      <c r="CA15" s="648">
        <f t="shared" si="40"/>
        <v>0</v>
      </c>
      <c r="CB15" s="649">
        <f t="shared" si="41"/>
        <v>0</v>
      </c>
      <c r="CC15" s="650">
        <f t="shared" si="42"/>
        <v>0</v>
      </c>
      <c r="CD15" s="648">
        <f t="shared" si="43"/>
        <v>0</v>
      </c>
      <c r="CE15" s="649">
        <f t="shared" si="44"/>
        <v>0</v>
      </c>
      <c r="CF15" s="650">
        <f t="shared" si="45"/>
        <v>0</v>
      </c>
      <c r="CG15" s="721">
        <f t="shared" si="46"/>
        <v>0</v>
      </c>
      <c r="CH15" s="722">
        <f t="shared" si="47"/>
        <v>0</v>
      </c>
      <c r="CI15" s="723">
        <f t="shared" si="48"/>
        <v>0</v>
      </c>
      <c r="CJ15" s="721">
        <f t="shared" si="49"/>
        <v>0</v>
      </c>
      <c r="CK15" s="722">
        <f t="shared" si="50"/>
        <v>0</v>
      </c>
      <c r="CL15" s="723">
        <f t="shared" si="51"/>
        <v>0</v>
      </c>
      <c r="CM15" s="721">
        <f t="shared" si="52"/>
        <v>0</v>
      </c>
      <c r="CN15" s="722">
        <f t="shared" si="53"/>
        <v>0</v>
      </c>
      <c r="CO15" s="723">
        <f t="shared" si="54"/>
        <v>0</v>
      </c>
      <c r="CP15" s="721">
        <f t="shared" si="55"/>
        <v>0</v>
      </c>
      <c r="CQ15" s="722">
        <f t="shared" si="56"/>
        <v>0</v>
      </c>
      <c r="CR15" s="723">
        <f t="shared" si="57"/>
        <v>0</v>
      </c>
      <c r="CS15" s="721">
        <f t="shared" si="58"/>
        <v>0</v>
      </c>
      <c r="CT15" s="722">
        <f t="shared" si="59"/>
        <v>0</v>
      </c>
      <c r="CU15" s="723">
        <f t="shared" si="60"/>
        <v>0</v>
      </c>
      <c r="CV15" s="724">
        <f t="shared" si="61"/>
        <v>0</v>
      </c>
      <c r="CW15" s="537">
        <f t="shared" si="62"/>
        <v>0</v>
      </c>
      <c r="CX15" s="725">
        <f t="shared" si="63"/>
        <v>0</v>
      </c>
      <c r="CY15" s="724">
        <f t="shared" si="64"/>
        <v>0</v>
      </c>
      <c r="CZ15" s="537">
        <f t="shared" si="65"/>
        <v>0</v>
      </c>
      <c r="DA15" s="725">
        <f t="shared" si="66"/>
        <v>0</v>
      </c>
      <c r="DB15" s="724">
        <f t="shared" si="67"/>
        <v>0</v>
      </c>
      <c r="DC15" s="537">
        <f t="shared" si="68"/>
        <v>0</v>
      </c>
      <c r="DD15" s="725">
        <f t="shared" si="69"/>
        <v>0</v>
      </c>
    </row>
    <row r="16" spans="3:108" ht="25" x14ac:dyDescent="0.5">
      <c r="C16" s="368">
        <v>11</v>
      </c>
      <c r="D16" s="472">
        <f>SUM(E9)</f>
        <v>0</v>
      </c>
      <c r="E16" s="469">
        <f>SUM(D9)</f>
        <v>0</v>
      </c>
      <c r="F16" s="472">
        <f>SUM(G7)</f>
        <v>0</v>
      </c>
      <c r="G16" s="473">
        <f>SUM(F7)</f>
        <v>0</v>
      </c>
      <c r="H16" s="467"/>
      <c r="I16" s="467"/>
      <c r="J16" s="466"/>
      <c r="K16" s="468"/>
      <c r="L16" s="474"/>
      <c r="M16" s="474"/>
      <c r="N16" s="472">
        <f>SUM(O14)</f>
        <v>0</v>
      </c>
      <c r="O16" s="473">
        <f>SUM(N14)</f>
        <v>0</v>
      </c>
      <c r="P16" s="469">
        <f>SUM(Q12)</f>
        <v>0</v>
      </c>
      <c r="Q16" s="469">
        <f>SUM(P12)</f>
        <v>0</v>
      </c>
      <c r="R16" s="472">
        <f>SUM(S10)</f>
        <v>0</v>
      </c>
      <c r="S16" s="473">
        <f>SUM(R10)</f>
        <v>0</v>
      </c>
      <c r="T16" s="469">
        <f>SUM(U8)</f>
        <v>0</v>
      </c>
      <c r="U16" s="469">
        <f>SUM(T8)</f>
        <v>0</v>
      </c>
      <c r="V16" s="472">
        <f>SUM(W6)</f>
        <v>0</v>
      </c>
      <c r="W16" s="473">
        <f>SUM(V6)</f>
        <v>0</v>
      </c>
      <c r="X16" s="467"/>
      <c r="Y16" s="467"/>
      <c r="Z16" s="466"/>
      <c r="AA16" s="468"/>
      <c r="AB16" s="469">
        <f>SUM(AC15)</f>
        <v>0</v>
      </c>
      <c r="AC16" s="469">
        <f>SUM(AB15)</f>
        <v>0</v>
      </c>
      <c r="AD16" s="472">
        <f>SUM(AE13)</f>
        <v>0</v>
      </c>
      <c r="AE16" s="473">
        <f>SUM(AD13)</f>
        <v>0</v>
      </c>
      <c r="AF16" s="469">
        <f>SUM(AG11)</f>
        <v>0</v>
      </c>
      <c r="AG16" s="473">
        <f>SUM(AF11)</f>
        <v>0</v>
      </c>
      <c r="AH16" s="423"/>
      <c r="AI16" s="370"/>
      <c r="AJ16" s="393">
        <f t="shared" si="11"/>
        <v>0</v>
      </c>
      <c r="AK16" s="392">
        <f t="shared" si="11"/>
        <v>0</v>
      </c>
      <c r="AL16" s="370"/>
      <c r="AM16" s="370">
        <f t="shared" si="0"/>
        <v>0</v>
      </c>
      <c r="AN16" s="370">
        <f t="shared" si="0"/>
        <v>0</v>
      </c>
      <c r="AO16" s="370"/>
      <c r="AP16" s="378">
        <f t="shared" si="12"/>
        <v>0</v>
      </c>
      <c r="AQ16" s="370"/>
      <c r="AR16" s="422">
        <v>11</v>
      </c>
      <c r="AS16" s="422"/>
      <c r="AT16" s="422"/>
      <c r="AU16" s="490" t="str">
        <f>CONCATENATE(mannschaften!E16)</f>
        <v/>
      </c>
      <c r="AV16" s="413">
        <f t="shared" si="13"/>
        <v>0</v>
      </c>
      <c r="AW16" s="480">
        <f t="shared" si="1"/>
        <v>0</v>
      </c>
      <c r="AY16" s="717">
        <f t="shared" si="14"/>
        <v>0</v>
      </c>
      <c r="AZ16" s="717">
        <f t="shared" si="15"/>
        <v>0</v>
      </c>
      <c r="BA16" s="717">
        <f>SUM(BE16,BH16,BK16,BN16,BQ16,BT16,BW16,BZ16,CC16,CF16,CI16,CL16,CO16,CR16,CU16,CX16,DA16,DD16)</f>
        <v>0</v>
      </c>
      <c r="BB16" s="119"/>
      <c r="BC16" s="648">
        <f t="shared" si="16"/>
        <v>0</v>
      </c>
      <c r="BD16" s="649">
        <f t="shared" si="17"/>
        <v>0</v>
      </c>
      <c r="BE16" s="650">
        <f t="shared" si="18"/>
        <v>0</v>
      </c>
      <c r="BF16" s="648">
        <f t="shared" si="19"/>
        <v>0</v>
      </c>
      <c r="BG16" s="649">
        <f t="shared" si="20"/>
        <v>0</v>
      </c>
      <c r="BH16" s="650">
        <f t="shared" si="21"/>
        <v>0</v>
      </c>
      <c r="BI16" s="648">
        <f t="shared" si="22"/>
        <v>0</v>
      </c>
      <c r="BJ16" s="649">
        <f t="shared" si="23"/>
        <v>0</v>
      </c>
      <c r="BK16" s="650">
        <f t="shared" si="24"/>
        <v>0</v>
      </c>
      <c r="BL16" s="649">
        <f t="shared" si="25"/>
        <v>0</v>
      </c>
      <c r="BM16" s="649">
        <f t="shared" si="26"/>
        <v>0</v>
      </c>
      <c r="BN16" s="649">
        <f t="shared" si="27"/>
        <v>0</v>
      </c>
      <c r="BO16" s="648">
        <f t="shared" si="28"/>
        <v>0</v>
      </c>
      <c r="BP16" s="649">
        <f t="shared" si="29"/>
        <v>0</v>
      </c>
      <c r="BQ16" s="650">
        <f t="shared" si="30"/>
        <v>0</v>
      </c>
      <c r="BR16" s="649">
        <f t="shared" si="31"/>
        <v>0</v>
      </c>
      <c r="BS16" s="649">
        <f t="shared" si="32"/>
        <v>0</v>
      </c>
      <c r="BT16" s="649">
        <f t="shared" si="33"/>
        <v>0</v>
      </c>
      <c r="BU16" s="648">
        <f t="shared" si="34"/>
        <v>0</v>
      </c>
      <c r="BV16" s="649">
        <f t="shared" si="35"/>
        <v>0</v>
      </c>
      <c r="BW16" s="650">
        <f t="shared" si="36"/>
        <v>0</v>
      </c>
      <c r="BX16" s="648">
        <f t="shared" si="37"/>
        <v>0</v>
      </c>
      <c r="BY16" s="649">
        <f t="shared" si="38"/>
        <v>0</v>
      </c>
      <c r="BZ16" s="650">
        <f t="shared" si="39"/>
        <v>0</v>
      </c>
      <c r="CA16" s="648">
        <f t="shared" si="40"/>
        <v>0</v>
      </c>
      <c r="CB16" s="649">
        <f t="shared" si="41"/>
        <v>0</v>
      </c>
      <c r="CC16" s="650">
        <f t="shared" si="42"/>
        <v>0</v>
      </c>
      <c r="CD16" s="648">
        <f t="shared" si="43"/>
        <v>0</v>
      </c>
      <c r="CE16" s="649">
        <f t="shared" si="44"/>
        <v>0</v>
      </c>
      <c r="CF16" s="650">
        <f t="shared" si="45"/>
        <v>0</v>
      </c>
      <c r="CG16" s="721">
        <f t="shared" si="46"/>
        <v>0</v>
      </c>
      <c r="CH16" s="722">
        <f t="shared" si="47"/>
        <v>0</v>
      </c>
      <c r="CI16" s="723">
        <f t="shared" si="48"/>
        <v>0</v>
      </c>
      <c r="CJ16" s="721">
        <f t="shared" si="49"/>
        <v>0</v>
      </c>
      <c r="CK16" s="722">
        <f t="shared" si="50"/>
        <v>0</v>
      </c>
      <c r="CL16" s="723">
        <f t="shared" si="51"/>
        <v>0</v>
      </c>
      <c r="CM16" s="721">
        <f t="shared" si="52"/>
        <v>0</v>
      </c>
      <c r="CN16" s="722">
        <f t="shared" si="53"/>
        <v>0</v>
      </c>
      <c r="CO16" s="723">
        <f t="shared" si="54"/>
        <v>0</v>
      </c>
      <c r="CP16" s="721">
        <f t="shared" si="55"/>
        <v>0</v>
      </c>
      <c r="CQ16" s="722">
        <f t="shared" si="56"/>
        <v>0</v>
      </c>
      <c r="CR16" s="723">
        <f t="shared" si="57"/>
        <v>0</v>
      </c>
      <c r="CS16" s="721">
        <f t="shared" si="58"/>
        <v>0</v>
      </c>
      <c r="CT16" s="722">
        <f t="shared" si="59"/>
        <v>0</v>
      </c>
      <c r="CU16" s="723">
        <f t="shared" si="60"/>
        <v>0</v>
      </c>
      <c r="CV16" s="724">
        <f t="shared" si="61"/>
        <v>0</v>
      </c>
      <c r="CW16" s="537">
        <f t="shared" si="62"/>
        <v>0</v>
      </c>
      <c r="CX16" s="725">
        <f t="shared" si="63"/>
        <v>0</v>
      </c>
      <c r="CY16" s="724">
        <f t="shared" si="64"/>
        <v>0</v>
      </c>
      <c r="CZ16" s="537">
        <f t="shared" si="65"/>
        <v>0</v>
      </c>
      <c r="DA16" s="725">
        <f t="shared" si="66"/>
        <v>0</v>
      </c>
      <c r="DB16" s="724">
        <f t="shared" si="67"/>
        <v>0</v>
      </c>
      <c r="DC16" s="537">
        <f t="shared" si="68"/>
        <v>0</v>
      </c>
      <c r="DD16" s="725">
        <f t="shared" si="69"/>
        <v>0</v>
      </c>
    </row>
    <row r="17" spans="3:108" ht="25" x14ac:dyDescent="0.5">
      <c r="C17" s="368">
        <v>12</v>
      </c>
      <c r="D17" s="472">
        <f>SUM(E8)</f>
        <v>0</v>
      </c>
      <c r="E17" s="469">
        <f>SUM(D8)</f>
        <v>0</v>
      </c>
      <c r="F17" s="472">
        <f>SUM(G6)</f>
        <v>0</v>
      </c>
      <c r="G17" s="473">
        <f>SUM(F6)</f>
        <v>0</v>
      </c>
      <c r="H17" s="467"/>
      <c r="I17" s="467"/>
      <c r="J17" s="470"/>
      <c r="K17" s="471"/>
      <c r="L17" s="469">
        <f>SUM(M15)</f>
        <v>0</v>
      </c>
      <c r="M17" s="469">
        <f>SUM(L15)</f>
        <v>0</v>
      </c>
      <c r="N17" s="472">
        <f>SUM(O13)</f>
        <v>0</v>
      </c>
      <c r="O17" s="473">
        <f>SUM(N13)</f>
        <v>0</v>
      </c>
      <c r="P17" s="469">
        <f>SUM(Q11)</f>
        <v>0</v>
      </c>
      <c r="Q17" s="469">
        <f>SUM(P11)</f>
        <v>0</v>
      </c>
      <c r="R17" s="472">
        <f>SUM(S9)</f>
        <v>0</v>
      </c>
      <c r="S17" s="473">
        <f>SUM(R9)</f>
        <v>0</v>
      </c>
      <c r="T17" s="469">
        <f>SUM(U7)</f>
        <v>0</v>
      </c>
      <c r="U17" s="469">
        <f>SUM(T7)</f>
        <v>0</v>
      </c>
      <c r="V17" s="466"/>
      <c r="W17" s="468"/>
      <c r="X17" s="467"/>
      <c r="Y17" s="467"/>
      <c r="Z17" s="472">
        <f>SUM(AA16)</f>
        <v>0</v>
      </c>
      <c r="AA17" s="473">
        <f>SUM(Z16)</f>
        <v>0</v>
      </c>
      <c r="AB17" s="469">
        <f>SUM(AC14)</f>
        <v>0</v>
      </c>
      <c r="AC17" s="469">
        <f>SUM(AB14)</f>
        <v>0</v>
      </c>
      <c r="AD17" s="472">
        <f>SUM(AE12)</f>
        <v>0</v>
      </c>
      <c r="AE17" s="473">
        <f>SUM(AD12)</f>
        <v>0</v>
      </c>
      <c r="AF17" s="469">
        <f>SUM(AG10)</f>
        <v>0</v>
      </c>
      <c r="AG17" s="473">
        <f>SUM(AF10)</f>
        <v>0</v>
      </c>
      <c r="AH17" s="423"/>
      <c r="AI17" s="370"/>
      <c r="AJ17" s="393">
        <f t="shared" si="11"/>
        <v>0</v>
      </c>
      <c r="AK17" s="392">
        <f t="shared" si="11"/>
        <v>0</v>
      </c>
      <c r="AL17" s="370"/>
      <c r="AM17" s="370">
        <f t="shared" si="0"/>
        <v>0</v>
      </c>
      <c r="AN17" s="370">
        <f t="shared" si="0"/>
        <v>0</v>
      </c>
      <c r="AO17" s="370"/>
      <c r="AP17" s="378">
        <f t="shared" si="12"/>
        <v>0</v>
      </c>
      <c r="AQ17" s="370"/>
      <c r="AR17" s="422">
        <v>12</v>
      </c>
      <c r="AS17" s="422"/>
      <c r="AT17" s="422"/>
      <c r="AU17" s="490" t="str">
        <f>CONCATENATE(mannschaften!E17)</f>
        <v/>
      </c>
      <c r="AV17" s="413">
        <f t="shared" si="13"/>
        <v>0</v>
      </c>
      <c r="AW17" s="480">
        <f t="shared" si="1"/>
        <v>0</v>
      </c>
      <c r="AY17" s="717">
        <f t="shared" si="14"/>
        <v>0</v>
      </c>
      <c r="AZ17" s="717">
        <f t="shared" si="15"/>
        <v>0</v>
      </c>
      <c r="BA17" s="717">
        <f>SUM(BE17,BH17,BK17,BN17,BQ17,BT17,BW17,BZ17,CC17,CF17,CI17,CL17,CO17,CR17,CU17,CX17,DA17,DD17)</f>
        <v>0</v>
      </c>
      <c r="BB17" s="119"/>
      <c r="BC17" s="648">
        <f t="shared" si="16"/>
        <v>0</v>
      </c>
      <c r="BD17" s="649">
        <f t="shared" si="17"/>
        <v>0</v>
      </c>
      <c r="BE17" s="650">
        <f t="shared" si="18"/>
        <v>0</v>
      </c>
      <c r="BF17" s="648">
        <f t="shared" si="19"/>
        <v>0</v>
      </c>
      <c r="BG17" s="649">
        <f t="shared" si="20"/>
        <v>0</v>
      </c>
      <c r="BH17" s="650">
        <f t="shared" si="21"/>
        <v>0</v>
      </c>
      <c r="BI17" s="648">
        <f t="shared" si="22"/>
        <v>0</v>
      </c>
      <c r="BJ17" s="649">
        <f t="shared" si="23"/>
        <v>0</v>
      </c>
      <c r="BK17" s="650">
        <f t="shared" si="24"/>
        <v>0</v>
      </c>
      <c r="BL17" s="649">
        <f t="shared" si="25"/>
        <v>0</v>
      </c>
      <c r="BM17" s="649">
        <f t="shared" si="26"/>
        <v>0</v>
      </c>
      <c r="BN17" s="649">
        <f t="shared" si="27"/>
        <v>0</v>
      </c>
      <c r="BO17" s="648">
        <f t="shared" si="28"/>
        <v>0</v>
      </c>
      <c r="BP17" s="649">
        <f t="shared" si="29"/>
        <v>0</v>
      </c>
      <c r="BQ17" s="650">
        <f t="shared" si="30"/>
        <v>0</v>
      </c>
      <c r="BR17" s="649">
        <f t="shared" si="31"/>
        <v>0</v>
      </c>
      <c r="BS17" s="649">
        <f t="shared" si="32"/>
        <v>0</v>
      </c>
      <c r="BT17" s="649">
        <f t="shared" si="33"/>
        <v>0</v>
      </c>
      <c r="BU17" s="648">
        <f t="shared" si="34"/>
        <v>0</v>
      </c>
      <c r="BV17" s="649">
        <f t="shared" si="35"/>
        <v>0</v>
      </c>
      <c r="BW17" s="650">
        <f t="shared" si="36"/>
        <v>0</v>
      </c>
      <c r="BX17" s="648">
        <f t="shared" si="37"/>
        <v>0</v>
      </c>
      <c r="BY17" s="649">
        <f t="shared" si="38"/>
        <v>0</v>
      </c>
      <c r="BZ17" s="650">
        <f t="shared" si="39"/>
        <v>0</v>
      </c>
      <c r="CA17" s="648">
        <f t="shared" si="40"/>
        <v>0</v>
      </c>
      <c r="CB17" s="649">
        <f t="shared" si="41"/>
        <v>0</v>
      </c>
      <c r="CC17" s="650">
        <f t="shared" si="42"/>
        <v>0</v>
      </c>
      <c r="CD17" s="648">
        <f t="shared" si="43"/>
        <v>0</v>
      </c>
      <c r="CE17" s="649">
        <f t="shared" si="44"/>
        <v>0</v>
      </c>
      <c r="CF17" s="650">
        <f t="shared" si="45"/>
        <v>0</v>
      </c>
      <c r="CG17" s="721">
        <f t="shared" si="46"/>
        <v>0</v>
      </c>
      <c r="CH17" s="722">
        <f t="shared" si="47"/>
        <v>0</v>
      </c>
      <c r="CI17" s="723">
        <f t="shared" si="48"/>
        <v>0</v>
      </c>
      <c r="CJ17" s="721">
        <f t="shared" si="49"/>
        <v>0</v>
      </c>
      <c r="CK17" s="722">
        <f t="shared" si="50"/>
        <v>0</v>
      </c>
      <c r="CL17" s="723">
        <f t="shared" si="51"/>
        <v>0</v>
      </c>
      <c r="CM17" s="721">
        <f t="shared" si="52"/>
        <v>0</v>
      </c>
      <c r="CN17" s="722">
        <f t="shared" si="53"/>
        <v>0</v>
      </c>
      <c r="CO17" s="723">
        <f>IF($AC36=3,1,0)</f>
        <v>0</v>
      </c>
      <c r="CP17" s="721">
        <f t="shared" si="55"/>
        <v>0</v>
      </c>
      <c r="CQ17" s="722">
        <f t="shared" si="56"/>
        <v>0</v>
      </c>
      <c r="CR17" s="723">
        <f t="shared" si="57"/>
        <v>0</v>
      </c>
      <c r="CS17" s="721">
        <f t="shared" si="58"/>
        <v>0</v>
      </c>
      <c r="CT17" s="722">
        <f t="shared" si="59"/>
        <v>0</v>
      </c>
      <c r="CU17" s="723">
        <f t="shared" si="60"/>
        <v>0</v>
      </c>
      <c r="CV17" s="724">
        <f t="shared" si="61"/>
        <v>0</v>
      </c>
      <c r="CW17" s="537">
        <f t="shared" si="62"/>
        <v>0</v>
      </c>
      <c r="CX17" s="725">
        <f t="shared" si="63"/>
        <v>0</v>
      </c>
      <c r="CY17" s="724">
        <f t="shared" si="64"/>
        <v>0</v>
      </c>
      <c r="CZ17" s="537">
        <f t="shared" si="65"/>
        <v>0</v>
      </c>
      <c r="DA17" s="725">
        <f t="shared" si="66"/>
        <v>0</v>
      </c>
      <c r="DB17" s="724">
        <f t="shared" si="67"/>
        <v>0</v>
      </c>
      <c r="DC17" s="537">
        <f t="shared" si="68"/>
        <v>0</v>
      </c>
      <c r="DD17" s="725">
        <f t="shared" si="69"/>
        <v>0</v>
      </c>
    </row>
    <row r="18" spans="3:108" ht="25" x14ac:dyDescent="0.5">
      <c r="C18" s="368">
        <v>13</v>
      </c>
      <c r="D18" s="472">
        <f>SUM(E7)</f>
        <v>0</v>
      </c>
      <c r="E18" s="469">
        <f>SUM(D7)</f>
        <v>0</v>
      </c>
      <c r="F18" s="466"/>
      <c r="G18" s="468"/>
      <c r="H18" s="474"/>
      <c r="I18" s="474"/>
      <c r="J18" s="472">
        <f>SUM(K16)</f>
        <v>0</v>
      </c>
      <c r="K18" s="473">
        <f>SUM(J16)</f>
        <v>0</v>
      </c>
      <c r="L18" s="469">
        <f>SUM(M14)</f>
        <v>0</v>
      </c>
      <c r="M18" s="469">
        <f>SUM(L14)</f>
        <v>0</v>
      </c>
      <c r="N18" s="472">
        <f>SUM(O12)</f>
        <v>0</v>
      </c>
      <c r="O18" s="473">
        <f>SUM(N12)</f>
        <v>0</v>
      </c>
      <c r="P18" s="469">
        <f>SUM(Q10)</f>
        <v>0</v>
      </c>
      <c r="Q18" s="469">
        <f>SUM(P10)</f>
        <v>0</v>
      </c>
      <c r="R18" s="472">
        <f>SUM(S8)</f>
        <v>0</v>
      </c>
      <c r="S18" s="473">
        <f>SUM(R8)</f>
        <v>0</v>
      </c>
      <c r="T18" s="469">
        <f>SUM(U6)</f>
        <v>0</v>
      </c>
      <c r="U18" s="469">
        <f>SUM(T6)</f>
        <v>0</v>
      </c>
      <c r="V18" s="466"/>
      <c r="W18" s="468"/>
      <c r="X18" s="469">
        <f>SUM(Y17)</f>
        <v>0</v>
      </c>
      <c r="Y18" s="469">
        <f>SUM(X17)</f>
        <v>0</v>
      </c>
      <c r="Z18" s="472">
        <f>SUM(AA15)</f>
        <v>0</v>
      </c>
      <c r="AA18" s="473">
        <f>SUM(Z15)</f>
        <v>0</v>
      </c>
      <c r="AB18" s="469">
        <f>SUM(AC13)</f>
        <v>0</v>
      </c>
      <c r="AC18" s="469">
        <f>SUM(AB13)</f>
        <v>0</v>
      </c>
      <c r="AD18" s="472">
        <f>SUM(AE11)</f>
        <v>0</v>
      </c>
      <c r="AE18" s="473">
        <f>SUM(AD11)</f>
        <v>0</v>
      </c>
      <c r="AF18" s="469">
        <f>SUM(AG9)</f>
        <v>0</v>
      </c>
      <c r="AG18" s="473">
        <f>SUM(AF9)</f>
        <v>0</v>
      </c>
      <c r="AH18" s="423"/>
      <c r="AI18" s="370"/>
      <c r="AJ18" s="393">
        <f t="shared" si="11"/>
        <v>0</v>
      </c>
      <c r="AK18" s="392">
        <f t="shared" si="11"/>
        <v>0</v>
      </c>
      <c r="AL18" s="370"/>
      <c r="AM18" s="370">
        <f t="shared" si="0"/>
        <v>0</v>
      </c>
      <c r="AN18" s="370">
        <f t="shared" si="0"/>
        <v>0</v>
      </c>
      <c r="AO18" s="370"/>
      <c r="AP18" s="378">
        <f t="shared" si="12"/>
        <v>0</v>
      </c>
      <c r="AQ18" s="370"/>
      <c r="AR18" s="422">
        <v>13</v>
      </c>
      <c r="AS18" s="422"/>
      <c r="AT18" s="422"/>
      <c r="AU18" s="490" t="str">
        <f>CONCATENATE(mannschaften!E18)</f>
        <v/>
      </c>
      <c r="AV18" s="413">
        <f t="shared" si="13"/>
        <v>0</v>
      </c>
      <c r="AW18" s="480">
        <f t="shared" si="1"/>
        <v>0</v>
      </c>
      <c r="AY18" s="717">
        <f t="shared" si="14"/>
        <v>0</v>
      </c>
      <c r="AZ18" s="717">
        <f t="shared" si="15"/>
        <v>0</v>
      </c>
      <c r="BA18" s="717">
        <f>SUM(BE18,BH18,BK18,BN18,BQ18,BT18,BW18,BZ18,CC18,CF18,CI18,CL18,CO18,CR18,CU18,CX18,DA18,DD18)</f>
        <v>0</v>
      </c>
      <c r="BB18" s="119"/>
      <c r="BC18" s="648">
        <f>IF($D37=3,1,0)</f>
        <v>0</v>
      </c>
      <c r="BD18" s="649">
        <f t="shared" si="17"/>
        <v>0</v>
      </c>
      <c r="BE18" s="650">
        <f t="shared" si="18"/>
        <v>0</v>
      </c>
      <c r="BF18" s="648">
        <f t="shared" si="19"/>
        <v>0</v>
      </c>
      <c r="BG18" s="649">
        <f>IF($F37=1,1,0)</f>
        <v>0</v>
      </c>
      <c r="BH18" s="650">
        <f>IF($G37=3,1,0)</f>
        <v>0</v>
      </c>
      <c r="BI18" s="648">
        <f>IF($H37=3,1,0)</f>
        <v>0</v>
      </c>
      <c r="BJ18" s="649">
        <f t="shared" si="23"/>
        <v>0</v>
      </c>
      <c r="BK18" s="650">
        <f t="shared" si="24"/>
        <v>0</v>
      </c>
      <c r="BL18" s="649">
        <f t="shared" si="25"/>
        <v>0</v>
      </c>
      <c r="BM18" s="649">
        <f t="shared" si="26"/>
        <v>0</v>
      </c>
      <c r="BN18" s="649">
        <f t="shared" si="27"/>
        <v>0</v>
      </c>
      <c r="BO18" s="648">
        <f t="shared" si="28"/>
        <v>0</v>
      </c>
      <c r="BP18" s="649">
        <f t="shared" si="29"/>
        <v>0</v>
      </c>
      <c r="BQ18" s="650">
        <f t="shared" si="30"/>
        <v>0</v>
      </c>
      <c r="BR18" s="649">
        <f>IF($N37=3,1,0)</f>
        <v>0</v>
      </c>
      <c r="BS18" s="649">
        <f t="shared" si="32"/>
        <v>0</v>
      </c>
      <c r="BT18" s="649">
        <f t="shared" si="33"/>
        <v>0</v>
      </c>
      <c r="BU18" s="648">
        <f t="shared" si="34"/>
        <v>0</v>
      </c>
      <c r="BV18" s="649">
        <f t="shared" si="35"/>
        <v>0</v>
      </c>
      <c r="BW18" s="650">
        <f t="shared" si="36"/>
        <v>0</v>
      </c>
      <c r="BX18" s="648">
        <f t="shared" si="37"/>
        <v>0</v>
      </c>
      <c r="BY18" s="649">
        <f t="shared" si="38"/>
        <v>0</v>
      </c>
      <c r="BZ18" s="650">
        <f t="shared" si="39"/>
        <v>0</v>
      </c>
      <c r="CA18" s="648">
        <f t="shared" si="40"/>
        <v>0</v>
      </c>
      <c r="CB18" s="649">
        <f t="shared" si="41"/>
        <v>0</v>
      </c>
      <c r="CC18" s="650">
        <f t="shared" si="42"/>
        <v>0</v>
      </c>
      <c r="CD18" s="648">
        <f t="shared" si="43"/>
        <v>0</v>
      </c>
      <c r="CE18" s="649">
        <f t="shared" si="44"/>
        <v>0</v>
      </c>
      <c r="CF18" s="650">
        <f t="shared" si="45"/>
        <v>0</v>
      </c>
      <c r="CG18" s="721">
        <f t="shared" si="46"/>
        <v>0</v>
      </c>
      <c r="CH18" s="722">
        <f t="shared" si="47"/>
        <v>0</v>
      </c>
      <c r="CI18" s="723">
        <f t="shared" si="48"/>
        <v>0</v>
      </c>
      <c r="CJ18" s="721">
        <f t="shared" si="49"/>
        <v>0</v>
      </c>
      <c r="CK18" s="722">
        <f t="shared" si="50"/>
        <v>0</v>
      </c>
      <c r="CL18" s="723">
        <f t="shared" si="51"/>
        <v>0</v>
      </c>
      <c r="CM18" s="721">
        <f t="shared" si="52"/>
        <v>0</v>
      </c>
      <c r="CN18" s="722">
        <f t="shared" si="53"/>
        <v>0</v>
      </c>
      <c r="CO18" s="723">
        <f>IF($AC37=3,1,0)</f>
        <v>0</v>
      </c>
      <c r="CP18" s="721">
        <f t="shared" si="55"/>
        <v>0</v>
      </c>
      <c r="CQ18" s="722">
        <f t="shared" si="56"/>
        <v>0</v>
      </c>
      <c r="CR18" s="723">
        <f t="shared" si="57"/>
        <v>0</v>
      </c>
      <c r="CS18" s="721">
        <f t="shared" si="58"/>
        <v>0</v>
      </c>
      <c r="CT18" s="722">
        <f t="shared" si="59"/>
        <v>0</v>
      </c>
      <c r="CU18" s="723">
        <f t="shared" si="60"/>
        <v>0</v>
      </c>
      <c r="CV18" s="724">
        <f t="shared" si="61"/>
        <v>0</v>
      </c>
      <c r="CW18" s="537">
        <f t="shared" si="62"/>
        <v>0</v>
      </c>
      <c r="CX18" s="725">
        <f t="shared" si="63"/>
        <v>0</v>
      </c>
      <c r="CY18" s="724">
        <f t="shared" si="64"/>
        <v>0</v>
      </c>
      <c r="CZ18" s="537">
        <f t="shared" si="65"/>
        <v>0</v>
      </c>
      <c r="DA18" s="725">
        <f t="shared" si="66"/>
        <v>0</v>
      </c>
      <c r="DB18" s="724">
        <f t="shared" si="67"/>
        <v>0</v>
      </c>
      <c r="DC18" s="537">
        <f t="shared" si="68"/>
        <v>0</v>
      </c>
      <c r="DD18" s="725">
        <f t="shared" si="69"/>
        <v>0</v>
      </c>
    </row>
    <row r="19" spans="3:108" ht="25" x14ac:dyDescent="0.5">
      <c r="C19" s="368">
        <v>14</v>
      </c>
      <c r="D19" s="472">
        <f>SUM(E6)</f>
        <v>0</v>
      </c>
      <c r="E19" s="469">
        <f>SUM(D6)</f>
        <v>0</v>
      </c>
      <c r="F19" s="470"/>
      <c r="G19" s="471"/>
      <c r="H19" s="469">
        <f>SUM(I17)</f>
        <v>0</v>
      </c>
      <c r="I19" s="469">
        <f>SUM(H17)</f>
        <v>0</v>
      </c>
      <c r="J19" s="472">
        <f>SUM(K15)</f>
        <v>0</v>
      </c>
      <c r="K19" s="473">
        <f>SUM(J15)</f>
        <v>0</v>
      </c>
      <c r="L19" s="469">
        <f>SUM(M13)</f>
        <v>0</v>
      </c>
      <c r="M19" s="469">
        <f>SUM(L13)</f>
        <v>0</v>
      </c>
      <c r="N19" s="472">
        <f>SUM(O11)</f>
        <v>0</v>
      </c>
      <c r="O19" s="473">
        <f>SUM(N11)</f>
        <v>0</v>
      </c>
      <c r="P19" s="469">
        <f>SUM(Q9)</f>
        <v>0</v>
      </c>
      <c r="Q19" s="469">
        <f>SUM(P9)</f>
        <v>0</v>
      </c>
      <c r="R19" s="472">
        <f>SUM(S7)</f>
        <v>0</v>
      </c>
      <c r="S19" s="473">
        <f>SUM(R7)</f>
        <v>0</v>
      </c>
      <c r="T19" s="467"/>
      <c r="U19" s="467"/>
      <c r="V19" s="472">
        <f>SUM(W18)</f>
        <v>0</v>
      </c>
      <c r="W19" s="473">
        <f>SUM(V18)</f>
        <v>0</v>
      </c>
      <c r="X19" s="469">
        <f>SUM(Y16)</f>
        <v>0</v>
      </c>
      <c r="Y19" s="469">
        <f>SUM(X16)</f>
        <v>0</v>
      </c>
      <c r="Z19" s="472">
        <f>SUM(AA14)</f>
        <v>0</v>
      </c>
      <c r="AA19" s="473">
        <f>SUM(Z14)</f>
        <v>0</v>
      </c>
      <c r="AB19" s="469">
        <f>SUM(AC12)</f>
        <v>0</v>
      </c>
      <c r="AC19" s="469">
        <f>SUM(AB12)</f>
        <v>0</v>
      </c>
      <c r="AD19" s="472">
        <f>SUM(AE10)</f>
        <v>0</v>
      </c>
      <c r="AE19" s="473">
        <f>SUM(AD10)</f>
        <v>0</v>
      </c>
      <c r="AF19" s="469">
        <f>SUM(AG8)</f>
        <v>0</v>
      </c>
      <c r="AG19" s="473">
        <f>SUM(AF8)</f>
        <v>0</v>
      </c>
      <c r="AH19" s="423"/>
      <c r="AI19" s="370"/>
      <c r="AJ19" s="393">
        <f t="shared" si="11"/>
        <v>0</v>
      </c>
      <c r="AK19" s="392">
        <f t="shared" si="11"/>
        <v>0</v>
      </c>
      <c r="AL19" s="370"/>
      <c r="AM19" s="370">
        <f t="shared" si="0"/>
        <v>0</v>
      </c>
      <c r="AN19" s="370">
        <f t="shared" si="0"/>
        <v>0</v>
      </c>
      <c r="AO19" s="370"/>
      <c r="AP19" s="378">
        <f t="shared" si="12"/>
        <v>0</v>
      </c>
      <c r="AQ19" s="370"/>
      <c r="AR19" s="422">
        <v>14</v>
      </c>
      <c r="AS19" s="422"/>
      <c r="AT19" s="422"/>
      <c r="AU19" s="490" t="str">
        <f>CONCATENATE(mannschaften!E19)</f>
        <v/>
      </c>
      <c r="AV19" s="413">
        <f>SUM(AJ19)</f>
        <v>0</v>
      </c>
      <c r="AW19" s="480">
        <f>SUM(AP19)</f>
        <v>0</v>
      </c>
      <c r="AY19" s="717">
        <f t="shared" si="14"/>
        <v>0</v>
      </c>
      <c r="AZ19" s="717">
        <f t="shared" si="15"/>
        <v>0</v>
      </c>
      <c r="BA19" s="717">
        <f>SUM(BE19,BH19,BK19,BN19,BQ19,BT19,BW19,BZ19,CC19,CF19,CI19,CL19,CO19,CR19,CU19,CX19,DA19,DD19)</f>
        <v>0</v>
      </c>
      <c r="BB19" s="119"/>
      <c r="BC19" s="648">
        <f t="shared" ref="BC19:BC20" si="70">IF($D38=3,1,0)</f>
        <v>0</v>
      </c>
      <c r="BD19" s="649">
        <f t="shared" si="17"/>
        <v>0</v>
      </c>
      <c r="BE19" s="650">
        <f t="shared" si="18"/>
        <v>0</v>
      </c>
      <c r="BF19" s="648">
        <f t="shared" si="19"/>
        <v>0</v>
      </c>
      <c r="BG19" s="649">
        <f t="shared" ref="BG19:BG20" si="71">IF($F38=1,1,0)</f>
        <v>0</v>
      </c>
      <c r="BH19" s="650">
        <f t="shared" ref="BH19:BH20" si="72">IF($G38=3,1,0)</f>
        <v>0</v>
      </c>
      <c r="BI19" s="648">
        <f t="shared" ref="BI19:BI20" si="73">IF($H38=3,1,0)</f>
        <v>0</v>
      </c>
      <c r="BJ19" s="649">
        <f t="shared" si="23"/>
        <v>0</v>
      </c>
      <c r="BK19" s="650">
        <f t="shared" si="24"/>
        <v>0</v>
      </c>
      <c r="BL19" s="649">
        <f t="shared" si="25"/>
        <v>0</v>
      </c>
      <c r="BM19" s="649">
        <f t="shared" si="26"/>
        <v>0</v>
      </c>
      <c r="BN19" s="649">
        <f t="shared" si="27"/>
        <v>0</v>
      </c>
      <c r="BO19" s="648">
        <f t="shared" si="28"/>
        <v>0</v>
      </c>
      <c r="BP19" s="649">
        <f t="shared" si="29"/>
        <v>0</v>
      </c>
      <c r="BQ19" s="650">
        <f t="shared" si="30"/>
        <v>0</v>
      </c>
      <c r="BR19" s="649">
        <f t="shared" ref="BR19:BR20" si="74">IF($N38=3,1,0)</f>
        <v>0</v>
      </c>
      <c r="BS19" s="649">
        <f t="shared" si="32"/>
        <v>0</v>
      </c>
      <c r="BT19" s="649">
        <f t="shared" si="33"/>
        <v>0</v>
      </c>
      <c r="BU19" s="648">
        <f t="shared" si="34"/>
        <v>0</v>
      </c>
      <c r="BV19" s="649">
        <f t="shared" si="35"/>
        <v>0</v>
      </c>
      <c r="BW19" s="650">
        <f t="shared" si="36"/>
        <v>0</v>
      </c>
      <c r="BX19" s="648">
        <f t="shared" si="37"/>
        <v>0</v>
      </c>
      <c r="BY19" s="649">
        <f t="shared" si="38"/>
        <v>0</v>
      </c>
      <c r="BZ19" s="650">
        <f t="shared" si="39"/>
        <v>0</v>
      </c>
      <c r="CA19" s="648">
        <f t="shared" si="40"/>
        <v>0</v>
      </c>
      <c r="CB19" s="649">
        <f t="shared" si="41"/>
        <v>0</v>
      </c>
      <c r="CC19" s="650">
        <f t="shared" si="42"/>
        <v>0</v>
      </c>
      <c r="CD19" s="648">
        <f t="shared" si="43"/>
        <v>0</v>
      </c>
      <c r="CE19" s="649">
        <f t="shared" si="44"/>
        <v>0</v>
      </c>
      <c r="CF19" s="650">
        <f t="shared" si="45"/>
        <v>0</v>
      </c>
      <c r="CG19" s="721">
        <f t="shared" si="46"/>
        <v>0</v>
      </c>
      <c r="CH19" s="722">
        <f t="shared" si="47"/>
        <v>0</v>
      </c>
      <c r="CI19" s="723">
        <f t="shared" si="48"/>
        <v>0</v>
      </c>
      <c r="CJ19" s="721">
        <f t="shared" si="49"/>
        <v>0</v>
      </c>
      <c r="CK19" s="722">
        <f t="shared" si="50"/>
        <v>0</v>
      </c>
      <c r="CL19" s="723">
        <f t="shared" si="51"/>
        <v>0</v>
      </c>
      <c r="CM19" s="721">
        <f t="shared" si="52"/>
        <v>0</v>
      </c>
      <c r="CN19" s="722">
        <f t="shared" si="53"/>
        <v>0</v>
      </c>
      <c r="CO19" s="723">
        <f t="shared" ref="CO19:CO20" si="75">IF($AC38=3,1,0)</f>
        <v>0</v>
      </c>
      <c r="CP19" s="721">
        <f t="shared" si="55"/>
        <v>0</v>
      </c>
      <c r="CQ19" s="722">
        <f t="shared" si="56"/>
        <v>0</v>
      </c>
      <c r="CR19" s="723">
        <f t="shared" si="57"/>
        <v>0</v>
      </c>
      <c r="CS19" s="721">
        <f t="shared" si="58"/>
        <v>0</v>
      </c>
      <c r="CT19" s="722">
        <f t="shared" si="59"/>
        <v>0</v>
      </c>
      <c r="CU19" s="723">
        <f t="shared" si="60"/>
        <v>0</v>
      </c>
      <c r="CV19" s="724">
        <f t="shared" ref="CV19:CV20" si="76">IF(BL29=3,1,0)</f>
        <v>0</v>
      </c>
      <c r="CW19" s="537">
        <f t="shared" ref="CW19:CW20" si="77">IF(BL29=1,1,0)</f>
        <v>0</v>
      </c>
      <c r="CX19" s="725">
        <f t="shared" ref="CX19:CX20" si="78">IF(BM29=3,1,0)</f>
        <v>0</v>
      </c>
      <c r="CY19" s="724">
        <f t="shared" ref="CY19:CY20" si="79">IF(BO29=3,1,0)</f>
        <v>0</v>
      </c>
      <c r="CZ19" s="537">
        <f t="shared" ref="CZ19:CZ20" si="80">IF(BO29=1,1,0)</f>
        <v>0</v>
      </c>
      <c r="DA19" s="725">
        <f t="shared" ref="DA19:DA20" si="81">IF(BP29=3,1,0)</f>
        <v>0</v>
      </c>
      <c r="DB19" s="724">
        <f t="shared" ref="DB19:DB20" si="82">IF(BR29=3,1,0)</f>
        <v>0</v>
      </c>
      <c r="DC19" s="537">
        <f t="shared" ref="DC19:DC20" si="83">IF(BR29=1,1,0)</f>
        <v>0</v>
      </c>
      <c r="DD19" s="725">
        <f t="shared" ref="DD19:DD20" si="84">IF(BS29=3,1,0)</f>
        <v>0</v>
      </c>
    </row>
    <row r="20" spans="3:108" ht="25" x14ac:dyDescent="0.5">
      <c r="C20" s="368">
        <v>15</v>
      </c>
      <c r="D20" s="475"/>
      <c r="E20" s="476"/>
      <c r="F20" s="477">
        <f>SUM(G18)</f>
        <v>0</v>
      </c>
      <c r="G20" s="478">
        <f>SUM(F18)</f>
        <v>0</v>
      </c>
      <c r="H20" s="479">
        <f>SUM(I16)</f>
        <v>0</v>
      </c>
      <c r="I20" s="479">
        <f>SUM(H16)</f>
        <v>0</v>
      </c>
      <c r="J20" s="477">
        <f>SUM(K14)</f>
        <v>0</v>
      </c>
      <c r="K20" s="478">
        <f>SUM(J14)</f>
        <v>0</v>
      </c>
      <c r="L20" s="479">
        <f>SUM(M12)</f>
        <v>0</v>
      </c>
      <c r="M20" s="479">
        <f>SUM(L12)</f>
        <v>0</v>
      </c>
      <c r="N20" s="477">
        <f>SUM(O10)</f>
        <v>0</v>
      </c>
      <c r="O20" s="478">
        <f>SUM(N10)</f>
        <v>0</v>
      </c>
      <c r="P20" s="479">
        <f>SUM(Q8)</f>
        <v>0</v>
      </c>
      <c r="Q20" s="479">
        <f>SUM(P8)</f>
        <v>0</v>
      </c>
      <c r="R20" s="477">
        <f>SUM(S6)</f>
        <v>0</v>
      </c>
      <c r="S20" s="478">
        <f>SUM(R6)</f>
        <v>0</v>
      </c>
      <c r="T20" s="479">
        <f>SUM(U19)</f>
        <v>0</v>
      </c>
      <c r="U20" s="479">
        <f>SUM(T19)</f>
        <v>0</v>
      </c>
      <c r="V20" s="477">
        <f>SUM(W17)</f>
        <v>0</v>
      </c>
      <c r="W20" s="478">
        <f>SUM(V17)</f>
        <v>0</v>
      </c>
      <c r="X20" s="479">
        <f>SUM(Y15)</f>
        <v>0</v>
      </c>
      <c r="Y20" s="479">
        <f>SUM(X15)</f>
        <v>0</v>
      </c>
      <c r="Z20" s="477">
        <f>SUM(AA13)</f>
        <v>0</v>
      </c>
      <c r="AA20" s="478">
        <f>SUM(Z13)</f>
        <v>0</v>
      </c>
      <c r="AB20" s="479">
        <f>SUM(AC11)</f>
        <v>0</v>
      </c>
      <c r="AC20" s="479">
        <f>SUM(AB11)</f>
        <v>0</v>
      </c>
      <c r="AD20" s="477">
        <f>SUM(AE9)</f>
        <v>0</v>
      </c>
      <c r="AE20" s="478">
        <f>SUM(AD9)</f>
        <v>0</v>
      </c>
      <c r="AF20" s="479">
        <f>SUM(AG7)</f>
        <v>0</v>
      </c>
      <c r="AG20" s="478">
        <f>SUM(AF7)</f>
        <v>0</v>
      </c>
      <c r="AH20" s="370"/>
      <c r="AI20" s="370"/>
      <c r="AJ20" s="393">
        <f>SUM(D39,F39,H39,J39,L39,N39,P39,R39,T39,V39,X39,Z39,AB39,AD39,AF39)</f>
        <v>0</v>
      </c>
      <c r="AK20" s="392">
        <f t="shared" si="11"/>
        <v>0</v>
      </c>
      <c r="AL20" s="370"/>
      <c r="AM20" s="370">
        <f>SUM(D20,F20,H20,J20,L20,N20,P20,R20,T20,V20,X20,Z20,AB20,AD20,AF20)</f>
        <v>0</v>
      </c>
      <c r="AN20" s="370">
        <f>SUM(E20,G20,I20,K20,M20,O20,Q20,S20,U20,W20,Y20,AA20,AC20,AE20,AG20)</f>
        <v>0</v>
      </c>
      <c r="AO20" s="370"/>
      <c r="AP20" s="378">
        <f t="shared" si="12"/>
        <v>0</v>
      </c>
      <c r="AQ20" s="370"/>
      <c r="AR20" s="422">
        <v>15</v>
      </c>
      <c r="AS20" s="422"/>
      <c r="AT20" s="422"/>
      <c r="AU20" s="490" t="str">
        <f>CONCATENATE(mannschaften!E20)</f>
        <v/>
      </c>
      <c r="AV20" s="413">
        <f>SUM(AJ20)</f>
        <v>0</v>
      </c>
      <c r="AW20" s="480">
        <f>SUM(AP20)</f>
        <v>0</v>
      </c>
      <c r="AY20" s="717">
        <f t="shared" si="14"/>
        <v>0</v>
      </c>
      <c r="AZ20" s="717">
        <f t="shared" ref="AZ20" si="85">SUM(BD20,BG20,BJ20,BM20,BP20,BS20,BV20,BY20,CB20,CE20,CH20,CK20,CN20,CQ20,CT20,CW20,CZ20,DC20)</f>
        <v>0</v>
      </c>
      <c r="BA20" s="717">
        <f>SUM(BE20,BH20,BK20,BN20,BQ20,BT20,BW20,BZ20,CC20,CF20,CI20,CL20,CO20,CR20,CU20,CX20,DA20,DD20)</f>
        <v>0</v>
      </c>
      <c r="BC20" s="648">
        <f t="shared" si="70"/>
        <v>0</v>
      </c>
      <c r="BD20" s="649">
        <f t="shared" si="17"/>
        <v>0</v>
      </c>
      <c r="BE20" s="650">
        <f t="shared" si="18"/>
        <v>0</v>
      </c>
      <c r="BF20" s="648">
        <f t="shared" si="19"/>
        <v>0</v>
      </c>
      <c r="BG20" s="649">
        <f t="shared" si="71"/>
        <v>0</v>
      </c>
      <c r="BH20" s="650">
        <f t="shared" si="72"/>
        <v>0</v>
      </c>
      <c r="BI20" s="648">
        <f t="shared" si="73"/>
        <v>0</v>
      </c>
      <c r="BJ20" s="649">
        <f t="shared" si="23"/>
        <v>0</v>
      </c>
      <c r="BK20" s="650">
        <f t="shared" si="24"/>
        <v>0</v>
      </c>
      <c r="BL20" s="649">
        <f t="shared" si="25"/>
        <v>0</v>
      </c>
      <c r="BM20" s="649">
        <f t="shared" si="26"/>
        <v>0</v>
      </c>
      <c r="BN20" s="649">
        <f t="shared" si="27"/>
        <v>0</v>
      </c>
      <c r="BO20" s="648">
        <f t="shared" si="28"/>
        <v>0</v>
      </c>
      <c r="BP20" s="649">
        <f t="shared" si="29"/>
        <v>0</v>
      </c>
      <c r="BQ20" s="650">
        <f t="shared" si="30"/>
        <v>0</v>
      </c>
      <c r="BR20" s="649">
        <f t="shared" si="74"/>
        <v>0</v>
      </c>
      <c r="BS20" s="649">
        <f t="shared" si="32"/>
        <v>0</v>
      </c>
      <c r="BT20" s="649">
        <f t="shared" si="33"/>
        <v>0</v>
      </c>
      <c r="BU20" s="648">
        <f t="shared" si="34"/>
        <v>0</v>
      </c>
      <c r="BV20" s="649">
        <f t="shared" si="35"/>
        <v>0</v>
      </c>
      <c r="BW20" s="650">
        <f t="shared" si="36"/>
        <v>0</v>
      </c>
      <c r="BX20" s="648">
        <f t="shared" si="37"/>
        <v>0</v>
      </c>
      <c r="BY20" s="649">
        <f t="shared" si="38"/>
        <v>0</v>
      </c>
      <c r="BZ20" s="650">
        <f t="shared" si="39"/>
        <v>0</v>
      </c>
      <c r="CA20" s="648">
        <f t="shared" si="40"/>
        <v>0</v>
      </c>
      <c r="CB20" s="649">
        <f t="shared" si="41"/>
        <v>0</v>
      </c>
      <c r="CC20" s="650">
        <f t="shared" si="42"/>
        <v>0</v>
      </c>
      <c r="CD20" s="648">
        <f t="shared" si="43"/>
        <v>0</v>
      </c>
      <c r="CE20" s="649">
        <f t="shared" si="44"/>
        <v>0</v>
      </c>
      <c r="CF20" s="650">
        <f t="shared" si="45"/>
        <v>0</v>
      </c>
      <c r="CG20" s="721">
        <f t="shared" si="46"/>
        <v>0</v>
      </c>
      <c r="CH20" s="722">
        <f t="shared" si="47"/>
        <v>0</v>
      </c>
      <c r="CI20" s="723">
        <f t="shared" si="48"/>
        <v>0</v>
      </c>
      <c r="CJ20" s="721">
        <f t="shared" si="49"/>
        <v>0</v>
      </c>
      <c r="CK20" s="722">
        <f t="shared" si="50"/>
        <v>0</v>
      </c>
      <c r="CL20" s="723">
        <f t="shared" si="51"/>
        <v>0</v>
      </c>
      <c r="CM20" s="721">
        <f t="shared" si="52"/>
        <v>0</v>
      </c>
      <c r="CN20" s="722">
        <f t="shared" si="53"/>
        <v>0</v>
      </c>
      <c r="CO20" s="723">
        <f t="shared" si="75"/>
        <v>0</v>
      </c>
      <c r="CP20" s="721">
        <f t="shared" si="55"/>
        <v>0</v>
      </c>
      <c r="CQ20" s="722">
        <f t="shared" si="56"/>
        <v>0</v>
      </c>
      <c r="CR20" s="723">
        <f t="shared" si="57"/>
        <v>0</v>
      </c>
      <c r="CS20" s="721">
        <f t="shared" si="58"/>
        <v>0</v>
      </c>
      <c r="CT20" s="722">
        <f t="shared" si="59"/>
        <v>0</v>
      </c>
      <c r="CU20" s="723">
        <f t="shared" si="60"/>
        <v>0</v>
      </c>
      <c r="CV20" s="724">
        <f t="shared" si="76"/>
        <v>0</v>
      </c>
      <c r="CW20" s="537">
        <f t="shared" si="77"/>
        <v>0</v>
      </c>
      <c r="CX20" s="725">
        <f t="shared" si="78"/>
        <v>0</v>
      </c>
      <c r="CY20" s="724">
        <f t="shared" si="79"/>
        <v>0</v>
      </c>
      <c r="CZ20" s="537">
        <f t="shared" si="80"/>
        <v>0</v>
      </c>
      <c r="DA20" s="725">
        <f t="shared" si="81"/>
        <v>0</v>
      </c>
      <c r="DB20" s="724">
        <f t="shared" si="82"/>
        <v>0</v>
      </c>
      <c r="DC20" s="537">
        <f t="shared" si="83"/>
        <v>0</v>
      </c>
      <c r="DD20" s="725">
        <f t="shared" si="84"/>
        <v>0</v>
      </c>
    </row>
    <row r="21" spans="3:108" x14ac:dyDescent="0.25"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424"/>
      <c r="X21" s="424"/>
      <c r="Y21" s="424"/>
      <c r="Z21" s="424"/>
      <c r="AA21" s="424"/>
      <c r="AB21" s="424"/>
      <c r="AC21" s="424"/>
      <c r="AD21" s="424"/>
      <c r="AE21" s="424"/>
      <c r="AF21" s="424"/>
      <c r="AG21" s="424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/>
      <c r="AT21" s="370"/>
    </row>
    <row r="22" spans="3:108" ht="20" x14ac:dyDescent="0.4">
      <c r="C22" s="376"/>
      <c r="D22" s="425">
        <f>SUM(D6:D20)</f>
        <v>0</v>
      </c>
      <c r="E22" s="425">
        <f>SUM(E6:E20)</f>
        <v>0</v>
      </c>
      <c r="F22" s="425">
        <f t="shared" ref="F22:AG22" si="86">SUM(F6:F20)</f>
        <v>0</v>
      </c>
      <c r="G22" s="425">
        <f t="shared" si="86"/>
        <v>0</v>
      </c>
      <c r="H22" s="425">
        <f t="shared" si="86"/>
        <v>0</v>
      </c>
      <c r="I22" s="425">
        <f t="shared" si="86"/>
        <v>0</v>
      </c>
      <c r="J22" s="425">
        <f t="shared" si="86"/>
        <v>0</v>
      </c>
      <c r="K22" s="425">
        <f t="shared" si="86"/>
        <v>0</v>
      </c>
      <c r="L22" s="425">
        <f t="shared" si="86"/>
        <v>0</v>
      </c>
      <c r="M22" s="425">
        <f t="shared" si="86"/>
        <v>0</v>
      </c>
      <c r="N22" s="425">
        <f t="shared" si="86"/>
        <v>0</v>
      </c>
      <c r="O22" s="425">
        <f t="shared" si="86"/>
        <v>0</v>
      </c>
      <c r="P22" s="425">
        <f t="shared" si="86"/>
        <v>0</v>
      </c>
      <c r="Q22" s="425">
        <f t="shared" si="86"/>
        <v>0</v>
      </c>
      <c r="R22" s="425">
        <f t="shared" si="86"/>
        <v>0</v>
      </c>
      <c r="S22" s="425">
        <f t="shared" si="86"/>
        <v>0</v>
      </c>
      <c r="T22" s="425">
        <f t="shared" si="86"/>
        <v>0</v>
      </c>
      <c r="U22" s="425">
        <f t="shared" si="86"/>
        <v>0</v>
      </c>
      <c r="V22" s="425">
        <f t="shared" si="86"/>
        <v>0</v>
      </c>
      <c r="W22" s="425">
        <f t="shared" si="86"/>
        <v>0</v>
      </c>
      <c r="X22" s="425">
        <f t="shared" si="86"/>
        <v>0</v>
      </c>
      <c r="Y22" s="425">
        <f t="shared" si="86"/>
        <v>0</v>
      </c>
      <c r="Z22" s="425">
        <f t="shared" si="86"/>
        <v>0</v>
      </c>
      <c r="AA22" s="425">
        <f t="shared" si="86"/>
        <v>0</v>
      </c>
      <c r="AB22" s="425">
        <f t="shared" si="86"/>
        <v>0</v>
      </c>
      <c r="AC22" s="425">
        <f t="shared" si="86"/>
        <v>0</v>
      </c>
      <c r="AD22" s="425">
        <f t="shared" si="86"/>
        <v>0</v>
      </c>
      <c r="AE22" s="425">
        <f t="shared" si="86"/>
        <v>0</v>
      </c>
      <c r="AF22" s="425">
        <f t="shared" si="86"/>
        <v>0</v>
      </c>
      <c r="AG22" s="425">
        <f t="shared" si="86"/>
        <v>0</v>
      </c>
      <c r="AH22" s="370"/>
      <c r="AI22" s="370"/>
      <c r="AJ22" s="373">
        <f>SUM(AJ6:AJ19)</f>
        <v>0</v>
      </c>
      <c r="AK22" s="373">
        <f>SUM(AK6:AK19)</f>
        <v>0</v>
      </c>
      <c r="AL22" s="370"/>
      <c r="AM22" s="370">
        <f>SUM(AM6:AM19)</f>
        <v>0</v>
      </c>
      <c r="AN22" s="370">
        <f>SUM(AN6:AN19)</f>
        <v>0</v>
      </c>
      <c r="AO22" s="370"/>
      <c r="AP22" s="370"/>
      <c r="AQ22" s="370"/>
      <c r="AR22" s="370"/>
      <c r="AS22" s="370"/>
      <c r="AT22" s="370"/>
    </row>
    <row r="23" spans="3:108" ht="15.5" x14ac:dyDescent="0.35"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370"/>
      <c r="AD23" s="370"/>
      <c r="AE23" s="370"/>
      <c r="AF23" s="370"/>
      <c r="AG23" s="370"/>
      <c r="AH23" s="370"/>
      <c r="AI23" s="370"/>
      <c r="AJ23" s="372">
        <f>SUM(D22,F22,H22,J22,L22,N22,P22,R22,T22,V22,X22,Z22,AB22,AD22,AF22)</f>
        <v>0</v>
      </c>
      <c r="AK23" s="372">
        <f>SUM(E22,G22,I22,K22,M22,O22,Q22,S22,U22,W22,Y22,AA22,AC22,AE22,AG22)</f>
        <v>0</v>
      </c>
      <c r="AL23" s="370"/>
      <c r="AM23" s="370"/>
      <c r="AN23" s="370"/>
      <c r="AO23" s="370"/>
      <c r="AP23" s="370"/>
      <c r="AQ23" s="370"/>
      <c r="AR23" s="370"/>
      <c r="AS23" s="370"/>
      <c r="AT23" s="370"/>
    </row>
    <row r="24" spans="3:108" hidden="1" x14ac:dyDescent="0.25"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70"/>
      <c r="Y24" s="370"/>
      <c r="Z24" s="370"/>
      <c r="AA24" s="370"/>
      <c r="AB24" s="370"/>
      <c r="AC24" s="370"/>
      <c r="AD24" s="370"/>
      <c r="AE24" s="370"/>
      <c r="AF24" s="370"/>
      <c r="AG24" s="370"/>
      <c r="AH24" s="370"/>
      <c r="AI24" s="370"/>
      <c r="AJ24" s="370"/>
      <c r="AK24" s="370"/>
      <c r="AL24" s="370"/>
      <c r="AM24" s="370"/>
      <c r="AN24" s="370"/>
      <c r="AO24" s="370"/>
      <c r="AP24" s="370"/>
      <c r="AQ24" s="370"/>
      <c r="AR24" s="370"/>
      <c r="AS24" s="370"/>
      <c r="AT24" s="370"/>
    </row>
    <row r="25" spans="3:108" s="391" customFormat="1" ht="15.5" hidden="1" x14ac:dyDescent="0.35">
      <c r="C25" s="391">
        <v>1</v>
      </c>
      <c r="D25" s="460">
        <f>IF(D6&gt;E6,3,IF(D6+E6&lt;1,0,IF(D6=E6,1,0)))</f>
        <v>0</v>
      </c>
      <c r="E25" s="426">
        <f>IF(E6&gt;D6,3,IF(D6+E6&lt;1,0,IF(E6=D6,1,0)))</f>
        <v>0</v>
      </c>
      <c r="F25" s="460">
        <f t="shared" ref="F25" si="87">IF(F6&gt;G6,3,IF(F6+G6&lt;1,0,IF(F6=G6,1,0)))</f>
        <v>0</v>
      </c>
      <c r="G25" s="426">
        <f t="shared" ref="G25" si="88">IF(G6&gt;F6,3,IF(F6+G6&lt;1,0,IF(G6=F6,1,0)))</f>
        <v>0</v>
      </c>
      <c r="H25" s="460">
        <f t="shared" ref="H25" si="89">IF(H6&gt;I6,3,IF(H6+I6&lt;1,0,IF(H6=I6,1,0)))</f>
        <v>0</v>
      </c>
      <c r="I25" s="426">
        <f t="shared" ref="I25" si="90">IF(I6&gt;H6,3,IF(H6+I6&lt;1,0,IF(I6=H6,1,0)))</f>
        <v>0</v>
      </c>
      <c r="J25" s="460">
        <f t="shared" ref="J25" si="91">IF(J6&gt;K6,3,IF(J6+K6&lt;1,0,IF(J6=K6,1,0)))</f>
        <v>0</v>
      </c>
      <c r="K25" s="426">
        <f t="shared" ref="K25" si="92">IF(K6&gt;J6,3,IF(J6+K6&lt;1,0,IF(K6=J6,1,0)))</f>
        <v>0</v>
      </c>
      <c r="L25" s="460">
        <f t="shared" ref="L25" si="93">IF(L6&gt;M6,3,IF(L6+M6&lt;1,0,IF(L6=M6,1,0)))</f>
        <v>0</v>
      </c>
      <c r="M25" s="426">
        <f t="shared" ref="M25" si="94">IF(M6&gt;L6,3,IF(L6+M6&lt;1,0,IF(M6=L6,1,0)))</f>
        <v>0</v>
      </c>
      <c r="N25" s="460">
        <f t="shared" ref="N25" si="95">IF(N6&gt;O6,3,IF(N6+O6&lt;1,0,IF(N6=O6,1,0)))</f>
        <v>0</v>
      </c>
      <c r="O25" s="426">
        <f t="shared" ref="O25" si="96">IF(O6&gt;N6,3,IF(N6+O6&lt;1,0,IF(O6=N6,1,0)))</f>
        <v>0</v>
      </c>
      <c r="P25" s="460">
        <f t="shared" ref="P25" si="97">IF(P6&gt;Q6,3,IF(P6+Q6&lt;1,0,IF(P6=Q6,1,0)))</f>
        <v>0</v>
      </c>
      <c r="Q25" s="426">
        <f t="shared" ref="Q25" si="98">IF(Q6&gt;P6,3,IF(P6+Q6&lt;1,0,IF(Q6=P6,1,0)))</f>
        <v>0</v>
      </c>
      <c r="R25" s="460">
        <f t="shared" ref="R25" si="99">IF(R6&gt;S6,3,IF(R6+S6&lt;1,0,IF(R6=S6,1,0)))</f>
        <v>0</v>
      </c>
      <c r="S25" s="426">
        <f t="shared" ref="S25" si="100">IF(S6&gt;R6,3,IF(R6+S6&lt;1,0,IF(S6=R6,1,0)))</f>
        <v>0</v>
      </c>
      <c r="T25" s="460">
        <f t="shared" ref="T25:AF26" si="101">IF(T6&gt;U6,3,IF(T6+U6&lt;1,0,IF(T6=U6,1,0)))</f>
        <v>0</v>
      </c>
      <c r="U25" s="426">
        <f t="shared" ref="U25:AG26" si="102">IF(U6&gt;T6,3,IF(T6+U6&lt;1,0,IF(U6=T6,1,0)))</f>
        <v>0</v>
      </c>
      <c r="V25" s="460">
        <f t="shared" ref="V25" si="103">IF(V6&gt;W6,3,IF(V6+W6&lt;1,0,IF(V6=W6,1,0)))</f>
        <v>0</v>
      </c>
      <c r="W25" s="426">
        <f t="shared" ref="W25" si="104">IF(W6&gt;V6,3,IF(V6+W6&lt;1,0,IF(W6=V6,1,0)))</f>
        <v>0</v>
      </c>
      <c r="X25" s="460">
        <f t="shared" ref="X25" si="105">IF(X6&gt;Y6,3,IF(X6+Y6&lt;1,0,IF(X6=Y6,1,0)))</f>
        <v>0</v>
      </c>
      <c r="Y25" s="426">
        <f t="shared" ref="Y25" si="106">IF(Y6&gt;X6,3,IF(X6+Y6&lt;1,0,IF(Y6=X6,1,0)))</f>
        <v>0</v>
      </c>
      <c r="Z25" s="460">
        <f t="shared" ref="Z25" si="107">IF(Z6&gt;AA6,3,IF(Z6+AA6&lt;1,0,IF(Z6=AA6,1,0)))</f>
        <v>0</v>
      </c>
      <c r="AA25" s="426">
        <f t="shared" ref="AA25" si="108">IF(AA6&gt;Z6,3,IF(Z6+AA6&lt;1,0,IF(AA6=Z6,1,0)))</f>
        <v>0</v>
      </c>
      <c r="AB25" s="460">
        <f t="shared" ref="AB25" si="109">IF(AB6&gt;AC6,3,IF(AB6+AC6&lt;1,0,IF(AB6=AC6,1,0)))</f>
        <v>0</v>
      </c>
      <c r="AC25" s="426">
        <f t="shared" ref="AC25" si="110">IF(AC6&gt;AB6,3,IF(AB6+AC6&lt;1,0,IF(AC6=AB6,1,0)))</f>
        <v>0</v>
      </c>
      <c r="AD25" s="460">
        <f t="shared" ref="AD25" si="111">IF(AD6&gt;AE6,3,IF(AD6+AE6&lt;1,0,IF(AD6=AE6,1,0)))</f>
        <v>0</v>
      </c>
      <c r="AE25" s="426">
        <f t="shared" ref="AE25" si="112">IF(AE6&gt;AD6,3,IF(AD6+AE6&lt;1,0,IF(AE6=AD6,1,0)))</f>
        <v>0</v>
      </c>
      <c r="AF25" s="460">
        <f t="shared" ref="AF25" si="113">IF(AF6&gt;AG6,3,IF(AF6+AG6&lt;1,0,IF(AF6=AG6,1,0)))</f>
        <v>0</v>
      </c>
      <c r="AG25" s="426">
        <f t="shared" ref="AG25" si="114">IF(AG6&gt;AF6,3,IF(AF6+AG6&lt;1,0,IF(AG6=AF6,1,0)))</f>
        <v>0</v>
      </c>
      <c r="AH25" s="421"/>
      <c r="AI25" s="421"/>
      <c r="AJ25" s="421"/>
      <c r="AK25" s="421"/>
      <c r="AL25" s="421"/>
      <c r="AM25" s="421"/>
      <c r="AN25" s="421"/>
      <c r="AO25" s="421"/>
      <c r="AP25" s="421"/>
      <c r="AQ25" s="421"/>
      <c r="AR25" s="421"/>
      <c r="AS25" s="421"/>
      <c r="AT25" s="421"/>
    </row>
    <row r="26" spans="3:108" s="391" customFormat="1" ht="15.5" hidden="1" x14ac:dyDescent="0.35">
      <c r="C26" s="391">
        <v>2</v>
      </c>
      <c r="D26" s="460">
        <f t="shared" ref="D26:R39" si="115">IF(D7&gt;E7,3,IF(D7+E7&lt;1,0,IF(D7=E7,1,0)))</f>
        <v>0</v>
      </c>
      <c r="E26" s="426">
        <f t="shared" ref="E26:S39" si="116">IF(E7&gt;D7,3,IF(D7+E7&lt;1,0,IF(E7=D7,1,0)))</f>
        <v>0</v>
      </c>
      <c r="F26" s="460">
        <f t="shared" si="115"/>
        <v>0</v>
      </c>
      <c r="G26" s="426">
        <f t="shared" si="116"/>
        <v>0</v>
      </c>
      <c r="H26" s="460">
        <f t="shared" si="115"/>
        <v>0</v>
      </c>
      <c r="I26" s="426">
        <f t="shared" si="116"/>
        <v>0</v>
      </c>
      <c r="J26" s="460">
        <f t="shared" si="115"/>
        <v>0</v>
      </c>
      <c r="K26" s="426">
        <f t="shared" si="116"/>
        <v>0</v>
      </c>
      <c r="L26" s="460">
        <f t="shared" si="115"/>
        <v>0</v>
      </c>
      <c r="M26" s="426">
        <f t="shared" si="116"/>
        <v>0</v>
      </c>
      <c r="N26" s="460">
        <f t="shared" si="115"/>
        <v>0</v>
      </c>
      <c r="O26" s="426">
        <f t="shared" si="116"/>
        <v>0</v>
      </c>
      <c r="P26" s="460">
        <f t="shared" si="115"/>
        <v>0</v>
      </c>
      <c r="Q26" s="426">
        <f t="shared" si="116"/>
        <v>0</v>
      </c>
      <c r="R26" s="460">
        <f t="shared" si="115"/>
        <v>0</v>
      </c>
      <c r="S26" s="426">
        <f t="shared" si="116"/>
        <v>0</v>
      </c>
      <c r="T26" s="460">
        <f t="shared" si="101"/>
        <v>0</v>
      </c>
      <c r="U26" s="426">
        <f t="shared" si="102"/>
        <v>0</v>
      </c>
      <c r="V26" s="460">
        <f t="shared" si="101"/>
        <v>0</v>
      </c>
      <c r="W26" s="426">
        <f t="shared" si="102"/>
        <v>0</v>
      </c>
      <c r="X26" s="460">
        <f t="shared" si="101"/>
        <v>0</v>
      </c>
      <c r="Y26" s="426">
        <f t="shared" si="102"/>
        <v>0</v>
      </c>
      <c r="Z26" s="460">
        <f t="shared" si="101"/>
        <v>0</v>
      </c>
      <c r="AA26" s="426">
        <f t="shared" si="102"/>
        <v>0</v>
      </c>
      <c r="AB26" s="460">
        <f t="shared" si="101"/>
        <v>0</v>
      </c>
      <c r="AC26" s="426">
        <f t="shared" si="102"/>
        <v>0</v>
      </c>
      <c r="AD26" s="460">
        <f t="shared" si="101"/>
        <v>0</v>
      </c>
      <c r="AE26" s="426">
        <f t="shared" si="102"/>
        <v>0</v>
      </c>
      <c r="AF26" s="460">
        <f t="shared" si="101"/>
        <v>0</v>
      </c>
      <c r="AG26" s="426">
        <f t="shared" si="102"/>
        <v>0</v>
      </c>
      <c r="AH26" s="421"/>
      <c r="AI26" s="421"/>
      <c r="AJ26" s="421"/>
      <c r="AK26" s="421"/>
      <c r="AL26" s="421"/>
      <c r="AM26" s="421"/>
      <c r="AN26" s="421"/>
      <c r="AO26" s="421"/>
      <c r="AP26" s="421"/>
      <c r="AQ26" s="421"/>
      <c r="AR26" s="421"/>
      <c r="AS26" s="421"/>
      <c r="AT26" s="421"/>
    </row>
    <row r="27" spans="3:108" s="391" customFormat="1" ht="15.5" hidden="1" x14ac:dyDescent="0.35">
      <c r="C27" s="391">
        <v>3</v>
      </c>
      <c r="D27" s="460">
        <f t="shared" si="115"/>
        <v>0</v>
      </c>
      <c r="E27" s="426">
        <f t="shared" si="116"/>
        <v>0</v>
      </c>
      <c r="F27" s="460">
        <f t="shared" ref="F27:AF39" si="117">IF(F8&gt;G8,3,IF(F8+G8&lt;1,0,IF(F8=G8,1,0)))</f>
        <v>0</v>
      </c>
      <c r="G27" s="426">
        <f t="shared" ref="G27:AG39" si="118">IF(G8&gt;F8,3,IF(F8+G8&lt;1,0,IF(G8=F8,1,0)))</f>
        <v>0</v>
      </c>
      <c r="H27" s="460">
        <f t="shared" si="117"/>
        <v>0</v>
      </c>
      <c r="I27" s="426">
        <f t="shared" si="118"/>
        <v>0</v>
      </c>
      <c r="J27" s="460">
        <f t="shared" si="117"/>
        <v>0</v>
      </c>
      <c r="K27" s="426">
        <f t="shared" si="118"/>
        <v>0</v>
      </c>
      <c r="L27" s="460">
        <f t="shared" si="117"/>
        <v>0</v>
      </c>
      <c r="M27" s="426">
        <f t="shared" si="118"/>
        <v>0</v>
      </c>
      <c r="N27" s="460">
        <f t="shared" si="117"/>
        <v>0</v>
      </c>
      <c r="O27" s="426">
        <f t="shared" si="118"/>
        <v>0</v>
      </c>
      <c r="P27" s="460">
        <f t="shared" si="117"/>
        <v>0</v>
      </c>
      <c r="Q27" s="426">
        <f t="shared" si="118"/>
        <v>0</v>
      </c>
      <c r="R27" s="460">
        <f t="shared" si="117"/>
        <v>0</v>
      </c>
      <c r="S27" s="426">
        <f t="shared" si="118"/>
        <v>0</v>
      </c>
      <c r="T27" s="460">
        <f t="shared" si="117"/>
        <v>0</v>
      </c>
      <c r="U27" s="426">
        <f t="shared" si="118"/>
        <v>0</v>
      </c>
      <c r="V27" s="460">
        <f t="shared" si="117"/>
        <v>0</v>
      </c>
      <c r="W27" s="426">
        <f t="shared" si="118"/>
        <v>0</v>
      </c>
      <c r="X27" s="460">
        <f t="shared" si="117"/>
        <v>0</v>
      </c>
      <c r="Y27" s="426">
        <f t="shared" si="118"/>
        <v>0</v>
      </c>
      <c r="Z27" s="460">
        <f t="shared" si="117"/>
        <v>0</v>
      </c>
      <c r="AA27" s="426">
        <f t="shared" si="118"/>
        <v>0</v>
      </c>
      <c r="AB27" s="460">
        <f t="shared" si="117"/>
        <v>0</v>
      </c>
      <c r="AC27" s="426">
        <f t="shared" si="118"/>
        <v>0</v>
      </c>
      <c r="AD27" s="460">
        <f t="shared" si="117"/>
        <v>0</v>
      </c>
      <c r="AE27" s="426">
        <f t="shared" si="118"/>
        <v>0</v>
      </c>
      <c r="AF27" s="460">
        <f t="shared" si="117"/>
        <v>0</v>
      </c>
      <c r="AG27" s="426">
        <f t="shared" si="118"/>
        <v>0</v>
      </c>
      <c r="AH27" s="421"/>
      <c r="AI27" s="421"/>
      <c r="AJ27" s="421"/>
      <c r="AK27" s="421"/>
      <c r="AL27" s="421"/>
      <c r="AM27" s="421"/>
      <c r="AN27" s="421"/>
      <c r="AO27" s="421"/>
      <c r="AP27" s="421"/>
      <c r="AQ27" s="421"/>
      <c r="AR27" s="421"/>
      <c r="AS27" s="421"/>
      <c r="AT27" s="421"/>
    </row>
    <row r="28" spans="3:108" s="391" customFormat="1" ht="15.5" hidden="1" x14ac:dyDescent="0.35">
      <c r="C28" s="391">
        <v>4</v>
      </c>
      <c r="D28" s="460">
        <f t="shared" si="115"/>
        <v>0</v>
      </c>
      <c r="E28" s="426">
        <f t="shared" si="116"/>
        <v>0</v>
      </c>
      <c r="F28" s="460">
        <f t="shared" si="117"/>
        <v>0</v>
      </c>
      <c r="G28" s="426">
        <f t="shared" si="118"/>
        <v>0</v>
      </c>
      <c r="H28" s="460">
        <f t="shared" si="117"/>
        <v>0</v>
      </c>
      <c r="I28" s="426">
        <f t="shared" si="118"/>
        <v>0</v>
      </c>
      <c r="J28" s="460">
        <f t="shared" si="117"/>
        <v>0</v>
      </c>
      <c r="K28" s="426">
        <f t="shared" si="118"/>
        <v>0</v>
      </c>
      <c r="L28" s="460">
        <f t="shared" si="117"/>
        <v>0</v>
      </c>
      <c r="M28" s="426">
        <f t="shared" si="118"/>
        <v>0</v>
      </c>
      <c r="N28" s="460">
        <f t="shared" si="117"/>
        <v>0</v>
      </c>
      <c r="O28" s="426">
        <f t="shared" si="118"/>
        <v>0</v>
      </c>
      <c r="P28" s="460">
        <f t="shared" si="117"/>
        <v>0</v>
      </c>
      <c r="Q28" s="426">
        <f t="shared" si="118"/>
        <v>0</v>
      </c>
      <c r="R28" s="460">
        <f t="shared" si="117"/>
        <v>0</v>
      </c>
      <c r="S28" s="426">
        <f t="shared" si="118"/>
        <v>0</v>
      </c>
      <c r="T28" s="460">
        <f t="shared" si="117"/>
        <v>0</v>
      </c>
      <c r="U28" s="426">
        <f t="shared" si="118"/>
        <v>0</v>
      </c>
      <c r="V28" s="460">
        <f t="shared" si="117"/>
        <v>0</v>
      </c>
      <c r="W28" s="426">
        <f t="shared" si="118"/>
        <v>0</v>
      </c>
      <c r="X28" s="460">
        <f t="shared" si="117"/>
        <v>0</v>
      </c>
      <c r="Y28" s="426">
        <f t="shared" si="118"/>
        <v>0</v>
      </c>
      <c r="Z28" s="460">
        <f t="shared" si="117"/>
        <v>0</v>
      </c>
      <c r="AA28" s="426">
        <f t="shared" si="118"/>
        <v>0</v>
      </c>
      <c r="AB28" s="460">
        <f t="shared" si="117"/>
        <v>0</v>
      </c>
      <c r="AC28" s="426">
        <f t="shared" si="118"/>
        <v>0</v>
      </c>
      <c r="AD28" s="460">
        <f t="shared" si="117"/>
        <v>0</v>
      </c>
      <c r="AE28" s="426">
        <f t="shared" si="118"/>
        <v>0</v>
      </c>
      <c r="AF28" s="460">
        <f t="shared" si="117"/>
        <v>0</v>
      </c>
      <c r="AG28" s="426">
        <f t="shared" si="118"/>
        <v>0</v>
      </c>
      <c r="AH28" s="421"/>
      <c r="AI28" s="421"/>
      <c r="AJ28" s="421"/>
      <c r="AK28" s="421"/>
      <c r="AL28" s="421"/>
      <c r="AM28" s="421"/>
      <c r="AN28" s="421"/>
      <c r="AO28" s="421"/>
      <c r="AP28" s="421"/>
      <c r="AQ28" s="421"/>
      <c r="AR28" s="421"/>
      <c r="AS28" s="421"/>
      <c r="AT28" s="421"/>
    </row>
    <row r="29" spans="3:108" s="391" customFormat="1" ht="15.5" hidden="1" x14ac:dyDescent="0.35">
      <c r="C29" s="391">
        <v>5</v>
      </c>
      <c r="D29" s="460">
        <f t="shared" si="115"/>
        <v>0</v>
      </c>
      <c r="E29" s="426">
        <f t="shared" si="116"/>
        <v>0</v>
      </c>
      <c r="F29" s="460">
        <f t="shared" si="117"/>
        <v>0</v>
      </c>
      <c r="G29" s="426">
        <f t="shared" si="118"/>
        <v>0</v>
      </c>
      <c r="H29" s="460">
        <f t="shared" si="117"/>
        <v>0</v>
      </c>
      <c r="I29" s="426">
        <f t="shared" si="118"/>
        <v>0</v>
      </c>
      <c r="J29" s="460">
        <f t="shared" si="117"/>
        <v>0</v>
      </c>
      <c r="K29" s="426">
        <f t="shared" si="118"/>
        <v>0</v>
      </c>
      <c r="L29" s="460">
        <f t="shared" si="117"/>
        <v>0</v>
      </c>
      <c r="M29" s="426">
        <f t="shared" si="118"/>
        <v>0</v>
      </c>
      <c r="N29" s="460">
        <f t="shared" si="117"/>
        <v>0</v>
      </c>
      <c r="O29" s="426">
        <f t="shared" si="118"/>
        <v>0</v>
      </c>
      <c r="P29" s="460">
        <f t="shared" si="117"/>
        <v>0</v>
      </c>
      <c r="Q29" s="426">
        <f t="shared" si="118"/>
        <v>0</v>
      </c>
      <c r="R29" s="460">
        <f t="shared" si="117"/>
        <v>0</v>
      </c>
      <c r="S29" s="426">
        <f t="shared" si="118"/>
        <v>0</v>
      </c>
      <c r="T29" s="460">
        <f t="shared" si="117"/>
        <v>0</v>
      </c>
      <c r="U29" s="426">
        <f t="shared" si="118"/>
        <v>0</v>
      </c>
      <c r="V29" s="460">
        <f t="shared" si="117"/>
        <v>0</v>
      </c>
      <c r="W29" s="426">
        <f t="shared" si="118"/>
        <v>0</v>
      </c>
      <c r="X29" s="460">
        <f t="shared" si="117"/>
        <v>0</v>
      </c>
      <c r="Y29" s="426">
        <f t="shared" si="118"/>
        <v>0</v>
      </c>
      <c r="Z29" s="460">
        <f t="shared" si="117"/>
        <v>0</v>
      </c>
      <c r="AA29" s="426">
        <f t="shared" si="118"/>
        <v>0</v>
      </c>
      <c r="AB29" s="460">
        <f t="shared" si="117"/>
        <v>0</v>
      </c>
      <c r="AC29" s="426">
        <f t="shared" si="118"/>
        <v>0</v>
      </c>
      <c r="AD29" s="460">
        <f t="shared" si="117"/>
        <v>0</v>
      </c>
      <c r="AE29" s="426">
        <f t="shared" si="118"/>
        <v>0</v>
      </c>
      <c r="AF29" s="460">
        <f t="shared" si="117"/>
        <v>0</v>
      </c>
      <c r="AG29" s="426">
        <f t="shared" si="118"/>
        <v>0</v>
      </c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1"/>
    </row>
    <row r="30" spans="3:108" s="391" customFormat="1" ht="15.5" hidden="1" x14ac:dyDescent="0.35">
      <c r="C30" s="391">
        <v>6</v>
      </c>
      <c r="D30" s="460">
        <f t="shared" si="115"/>
        <v>0</v>
      </c>
      <c r="E30" s="426">
        <f t="shared" si="116"/>
        <v>0</v>
      </c>
      <c r="F30" s="460">
        <f t="shared" si="117"/>
        <v>0</v>
      </c>
      <c r="G30" s="426">
        <f t="shared" si="118"/>
        <v>0</v>
      </c>
      <c r="H30" s="460">
        <f t="shared" si="117"/>
        <v>0</v>
      </c>
      <c r="I30" s="426">
        <f t="shared" si="118"/>
        <v>0</v>
      </c>
      <c r="J30" s="460">
        <f t="shared" si="117"/>
        <v>0</v>
      </c>
      <c r="K30" s="426">
        <f t="shared" si="118"/>
        <v>0</v>
      </c>
      <c r="L30" s="460">
        <f t="shared" si="117"/>
        <v>0</v>
      </c>
      <c r="M30" s="426">
        <f t="shared" si="118"/>
        <v>0</v>
      </c>
      <c r="N30" s="460">
        <f t="shared" si="117"/>
        <v>0</v>
      </c>
      <c r="O30" s="426">
        <f t="shared" si="118"/>
        <v>0</v>
      </c>
      <c r="P30" s="460">
        <f t="shared" si="117"/>
        <v>0</v>
      </c>
      <c r="Q30" s="426">
        <f t="shared" si="118"/>
        <v>0</v>
      </c>
      <c r="R30" s="460">
        <f t="shared" si="117"/>
        <v>0</v>
      </c>
      <c r="S30" s="426">
        <f t="shared" si="118"/>
        <v>0</v>
      </c>
      <c r="T30" s="460">
        <f t="shared" si="117"/>
        <v>0</v>
      </c>
      <c r="U30" s="426">
        <f t="shared" si="118"/>
        <v>0</v>
      </c>
      <c r="V30" s="460">
        <f t="shared" si="117"/>
        <v>0</v>
      </c>
      <c r="W30" s="426">
        <f t="shared" si="118"/>
        <v>0</v>
      </c>
      <c r="X30" s="460">
        <f t="shared" si="117"/>
        <v>0</v>
      </c>
      <c r="Y30" s="426">
        <f t="shared" si="118"/>
        <v>0</v>
      </c>
      <c r="Z30" s="460">
        <f t="shared" si="117"/>
        <v>0</v>
      </c>
      <c r="AA30" s="426">
        <f t="shared" si="118"/>
        <v>0</v>
      </c>
      <c r="AB30" s="460">
        <f t="shared" si="117"/>
        <v>0</v>
      </c>
      <c r="AC30" s="426">
        <f t="shared" si="118"/>
        <v>0</v>
      </c>
      <c r="AD30" s="460">
        <f t="shared" si="117"/>
        <v>0</v>
      </c>
      <c r="AE30" s="426">
        <f t="shared" si="118"/>
        <v>0</v>
      </c>
      <c r="AF30" s="460">
        <f t="shared" si="117"/>
        <v>0</v>
      </c>
      <c r="AG30" s="426">
        <f t="shared" si="118"/>
        <v>0</v>
      </c>
      <c r="AH30" s="421"/>
      <c r="AI30" s="421"/>
      <c r="AJ30" s="421"/>
      <c r="AK30" s="421"/>
      <c r="AL30" s="421"/>
      <c r="AM30" s="421"/>
      <c r="AN30" s="421"/>
      <c r="AO30" s="421"/>
      <c r="AP30" s="421"/>
      <c r="AQ30" s="421"/>
      <c r="AR30" s="421"/>
      <c r="AS30" s="421"/>
      <c r="AT30" s="421"/>
    </row>
    <row r="31" spans="3:108" s="391" customFormat="1" ht="15.5" hidden="1" x14ac:dyDescent="0.35">
      <c r="C31" s="391">
        <v>7</v>
      </c>
      <c r="D31" s="460">
        <f t="shared" si="115"/>
        <v>0</v>
      </c>
      <c r="E31" s="426">
        <f t="shared" si="116"/>
        <v>0</v>
      </c>
      <c r="F31" s="460">
        <f t="shared" si="117"/>
        <v>0</v>
      </c>
      <c r="G31" s="426">
        <f t="shared" si="118"/>
        <v>0</v>
      </c>
      <c r="H31" s="460">
        <f t="shared" si="117"/>
        <v>0</v>
      </c>
      <c r="I31" s="426">
        <f t="shared" si="118"/>
        <v>0</v>
      </c>
      <c r="J31" s="460">
        <f t="shared" si="117"/>
        <v>0</v>
      </c>
      <c r="K31" s="426">
        <f t="shared" si="118"/>
        <v>0</v>
      </c>
      <c r="L31" s="460">
        <f t="shared" si="117"/>
        <v>0</v>
      </c>
      <c r="M31" s="426">
        <f t="shared" si="118"/>
        <v>0</v>
      </c>
      <c r="N31" s="460">
        <f t="shared" si="117"/>
        <v>0</v>
      </c>
      <c r="O31" s="426">
        <f t="shared" si="118"/>
        <v>0</v>
      </c>
      <c r="P31" s="460">
        <f t="shared" si="117"/>
        <v>0</v>
      </c>
      <c r="Q31" s="426">
        <f t="shared" si="118"/>
        <v>0</v>
      </c>
      <c r="R31" s="460">
        <f t="shared" si="117"/>
        <v>0</v>
      </c>
      <c r="S31" s="426">
        <f t="shared" si="118"/>
        <v>0</v>
      </c>
      <c r="T31" s="460">
        <f t="shared" si="117"/>
        <v>0</v>
      </c>
      <c r="U31" s="426">
        <f t="shared" si="118"/>
        <v>0</v>
      </c>
      <c r="V31" s="460">
        <f t="shared" si="117"/>
        <v>0</v>
      </c>
      <c r="W31" s="426">
        <f t="shared" si="118"/>
        <v>0</v>
      </c>
      <c r="X31" s="460">
        <f t="shared" si="117"/>
        <v>0</v>
      </c>
      <c r="Y31" s="426">
        <f t="shared" si="118"/>
        <v>0</v>
      </c>
      <c r="Z31" s="460">
        <f t="shared" si="117"/>
        <v>0</v>
      </c>
      <c r="AA31" s="426">
        <f t="shared" si="118"/>
        <v>0</v>
      </c>
      <c r="AB31" s="460">
        <f t="shared" si="117"/>
        <v>0</v>
      </c>
      <c r="AC31" s="426">
        <f t="shared" si="118"/>
        <v>0</v>
      </c>
      <c r="AD31" s="460">
        <f t="shared" si="117"/>
        <v>0</v>
      </c>
      <c r="AE31" s="426">
        <f t="shared" si="118"/>
        <v>0</v>
      </c>
      <c r="AF31" s="460">
        <f t="shared" si="117"/>
        <v>0</v>
      </c>
      <c r="AG31" s="426">
        <f t="shared" si="118"/>
        <v>0</v>
      </c>
      <c r="AH31" s="421"/>
      <c r="AI31" s="421"/>
      <c r="AJ31" s="421"/>
      <c r="AK31" s="421"/>
      <c r="AL31" s="421"/>
      <c r="AM31" s="421"/>
      <c r="AN31" s="421"/>
      <c r="AO31" s="421"/>
      <c r="AP31" s="421"/>
      <c r="AQ31" s="421"/>
      <c r="AR31" s="421"/>
      <c r="AS31" s="421"/>
      <c r="AT31" s="421"/>
    </row>
    <row r="32" spans="3:108" s="391" customFormat="1" ht="15.5" hidden="1" x14ac:dyDescent="0.35">
      <c r="C32" s="391">
        <v>8</v>
      </c>
      <c r="D32" s="460">
        <f t="shared" si="115"/>
        <v>0</v>
      </c>
      <c r="E32" s="426">
        <f t="shared" si="116"/>
        <v>0</v>
      </c>
      <c r="F32" s="460">
        <f t="shared" si="117"/>
        <v>0</v>
      </c>
      <c r="G32" s="426">
        <f t="shared" si="118"/>
        <v>0</v>
      </c>
      <c r="H32" s="460">
        <f t="shared" si="117"/>
        <v>0</v>
      </c>
      <c r="I32" s="426">
        <f t="shared" si="118"/>
        <v>0</v>
      </c>
      <c r="J32" s="460">
        <f t="shared" si="117"/>
        <v>0</v>
      </c>
      <c r="K32" s="426">
        <f t="shared" si="118"/>
        <v>0</v>
      </c>
      <c r="L32" s="460">
        <f t="shared" si="117"/>
        <v>0</v>
      </c>
      <c r="M32" s="426">
        <f t="shared" si="118"/>
        <v>0</v>
      </c>
      <c r="N32" s="460">
        <f t="shared" si="117"/>
        <v>0</v>
      </c>
      <c r="O32" s="426">
        <f t="shared" si="118"/>
        <v>0</v>
      </c>
      <c r="P32" s="460">
        <f t="shared" si="117"/>
        <v>0</v>
      </c>
      <c r="Q32" s="426">
        <f t="shared" si="118"/>
        <v>0</v>
      </c>
      <c r="R32" s="460">
        <f t="shared" si="117"/>
        <v>0</v>
      </c>
      <c r="S32" s="426">
        <f t="shared" si="118"/>
        <v>0</v>
      </c>
      <c r="T32" s="460">
        <f t="shared" si="117"/>
        <v>0</v>
      </c>
      <c r="U32" s="426">
        <f t="shared" si="118"/>
        <v>0</v>
      </c>
      <c r="V32" s="460">
        <f t="shared" si="117"/>
        <v>0</v>
      </c>
      <c r="W32" s="426">
        <f t="shared" si="118"/>
        <v>0</v>
      </c>
      <c r="X32" s="460">
        <f t="shared" si="117"/>
        <v>0</v>
      </c>
      <c r="Y32" s="426">
        <f t="shared" si="118"/>
        <v>0</v>
      </c>
      <c r="Z32" s="460">
        <f t="shared" si="117"/>
        <v>0</v>
      </c>
      <c r="AA32" s="426">
        <f t="shared" si="118"/>
        <v>0</v>
      </c>
      <c r="AB32" s="460">
        <f t="shared" si="117"/>
        <v>0</v>
      </c>
      <c r="AC32" s="426">
        <f t="shared" si="118"/>
        <v>0</v>
      </c>
      <c r="AD32" s="460">
        <f t="shared" si="117"/>
        <v>0</v>
      </c>
      <c r="AE32" s="426">
        <f t="shared" si="118"/>
        <v>0</v>
      </c>
      <c r="AF32" s="460">
        <f t="shared" si="117"/>
        <v>0</v>
      </c>
      <c r="AG32" s="426">
        <f t="shared" si="118"/>
        <v>0</v>
      </c>
      <c r="AH32" s="421"/>
      <c r="AI32" s="421"/>
      <c r="AJ32" s="421"/>
      <c r="AK32" s="421"/>
      <c r="AL32" s="421"/>
      <c r="AM32" s="421"/>
      <c r="AN32" s="421"/>
      <c r="AO32" s="421"/>
      <c r="AP32" s="421"/>
      <c r="AQ32" s="421"/>
      <c r="AR32" s="421"/>
      <c r="AS32" s="421"/>
      <c r="AT32" s="421"/>
    </row>
    <row r="33" spans="3:46" s="391" customFormat="1" ht="15.5" hidden="1" x14ac:dyDescent="0.35">
      <c r="C33" s="391">
        <v>9</v>
      </c>
      <c r="D33" s="460">
        <f t="shared" si="115"/>
        <v>0</v>
      </c>
      <c r="E33" s="426">
        <f t="shared" si="116"/>
        <v>0</v>
      </c>
      <c r="F33" s="460">
        <f t="shared" si="117"/>
        <v>0</v>
      </c>
      <c r="G33" s="426">
        <f t="shared" si="118"/>
        <v>0</v>
      </c>
      <c r="H33" s="460">
        <f t="shared" si="117"/>
        <v>0</v>
      </c>
      <c r="I33" s="426">
        <f t="shared" si="118"/>
        <v>0</v>
      </c>
      <c r="J33" s="460">
        <f t="shared" si="117"/>
        <v>0</v>
      </c>
      <c r="K33" s="426">
        <f t="shared" si="118"/>
        <v>0</v>
      </c>
      <c r="L33" s="460">
        <f t="shared" si="117"/>
        <v>0</v>
      </c>
      <c r="M33" s="426">
        <f t="shared" si="118"/>
        <v>0</v>
      </c>
      <c r="N33" s="460">
        <f t="shared" si="117"/>
        <v>0</v>
      </c>
      <c r="O33" s="426">
        <f t="shared" si="118"/>
        <v>0</v>
      </c>
      <c r="P33" s="460">
        <f t="shared" si="117"/>
        <v>0</v>
      </c>
      <c r="Q33" s="426">
        <f t="shared" si="118"/>
        <v>0</v>
      </c>
      <c r="R33" s="460">
        <f t="shared" si="117"/>
        <v>0</v>
      </c>
      <c r="S33" s="426">
        <f t="shared" si="118"/>
        <v>0</v>
      </c>
      <c r="T33" s="460">
        <f t="shared" si="117"/>
        <v>0</v>
      </c>
      <c r="U33" s="426">
        <f t="shared" si="118"/>
        <v>0</v>
      </c>
      <c r="V33" s="460">
        <f t="shared" si="117"/>
        <v>0</v>
      </c>
      <c r="W33" s="426">
        <f t="shared" si="118"/>
        <v>0</v>
      </c>
      <c r="X33" s="460">
        <f t="shared" si="117"/>
        <v>0</v>
      </c>
      <c r="Y33" s="426">
        <f t="shared" si="118"/>
        <v>0</v>
      </c>
      <c r="Z33" s="460">
        <f t="shared" si="117"/>
        <v>0</v>
      </c>
      <c r="AA33" s="426">
        <f t="shared" si="118"/>
        <v>0</v>
      </c>
      <c r="AB33" s="460">
        <f t="shared" si="117"/>
        <v>0</v>
      </c>
      <c r="AC33" s="426">
        <f t="shared" si="118"/>
        <v>0</v>
      </c>
      <c r="AD33" s="460">
        <f t="shared" si="117"/>
        <v>0</v>
      </c>
      <c r="AE33" s="426">
        <f t="shared" si="118"/>
        <v>0</v>
      </c>
      <c r="AF33" s="460">
        <f t="shared" si="117"/>
        <v>0</v>
      </c>
      <c r="AG33" s="426">
        <f t="shared" si="118"/>
        <v>0</v>
      </c>
      <c r="AH33" s="421"/>
      <c r="AI33" s="421"/>
      <c r="AJ33" s="421"/>
      <c r="AK33" s="421"/>
      <c r="AL33" s="421"/>
      <c r="AM33" s="421"/>
      <c r="AN33" s="421"/>
      <c r="AO33" s="421"/>
      <c r="AP33" s="421"/>
      <c r="AQ33" s="421"/>
      <c r="AR33" s="421"/>
      <c r="AS33" s="421"/>
      <c r="AT33" s="421"/>
    </row>
    <row r="34" spans="3:46" s="391" customFormat="1" ht="15.5" hidden="1" x14ac:dyDescent="0.35">
      <c r="C34" s="391">
        <v>10</v>
      </c>
      <c r="D34" s="460">
        <f t="shared" si="115"/>
        <v>0</v>
      </c>
      <c r="E34" s="426">
        <f t="shared" si="116"/>
        <v>0</v>
      </c>
      <c r="F34" s="460">
        <f t="shared" si="117"/>
        <v>0</v>
      </c>
      <c r="G34" s="426">
        <f t="shared" si="118"/>
        <v>0</v>
      </c>
      <c r="H34" s="460">
        <f t="shared" si="117"/>
        <v>0</v>
      </c>
      <c r="I34" s="426">
        <f t="shared" si="118"/>
        <v>0</v>
      </c>
      <c r="J34" s="460">
        <f t="shared" si="117"/>
        <v>0</v>
      </c>
      <c r="K34" s="426">
        <f t="shared" si="118"/>
        <v>0</v>
      </c>
      <c r="L34" s="460">
        <f t="shared" si="117"/>
        <v>0</v>
      </c>
      <c r="M34" s="426">
        <f t="shared" si="118"/>
        <v>0</v>
      </c>
      <c r="N34" s="460">
        <f t="shared" si="117"/>
        <v>0</v>
      </c>
      <c r="O34" s="426">
        <f t="shared" si="118"/>
        <v>0</v>
      </c>
      <c r="P34" s="460">
        <f t="shared" si="117"/>
        <v>0</v>
      </c>
      <c r="Q34" s="426">
        <f t="shared" si="118"/>
        <v>0</v>
      </c>
      <c r="R34" s="460">
        <f t="shared" si="117"/>
        <v>0</v>
      </c>
      <c r="S34" s="426">
        <f t="shared" si="118"/>
        <v>0</v>
      </c>
      <c r="T34" s="460">
        <f t="shared" si="117"/>
        <v>0</v>
      </c>
      <c r="U34" s="426">
        <f t="shared" si="118"/>
        <v>0</v>
      </c>
      <c r="V34" s="460">
        <f t="shared" si="117"/>
        <v>0</v>
      </c>
      <c r="W34" s="426">
        <f t="shared" si="118"/>
        <v>0</v>
      </c>
      <c r="X34" s="460">
        <f t="shared" si="117"/>
        <v>0</v>
      </c>
      <c r="Y34" s="426">
        <f t="shared" si="118"/>
        <v>0</v>
      </c>
      <c r="Z34" s="460">
        <f t="shared" si="117"/>
        <v>0</v>
      </c>
      <c r="AA34" s="426">
        <f t="shared" si="118"/>
        <v>0</v>
      </c>
      <c r="AB34" s="460">
        <f t="shared" si="117"/>
        <v>0</v>
      </c>
      <c r="AC34" s="426">
        <f t="shared" si="118"/>
        <v>0</v>
      </c>
      <c r="AD34" s="460">
        <f t="shared" si="117"/>
        <v>0</v>
      </c>
      <c r="AE34" s="426">
        <f t="shared" si="118"/>
        <v>0</v>
      </c>
      <c r="AF34" s="460">
        <f t="shared" si="117"/>
        <v>0</v>
      </c>
      <c r="AG34" s="426">
        <f t="shared" si="118"/>
        <v>0</v>
      </c>
      <c r="AH34" s="421"/>
      <c r="AI34" s="421"/>
      <c r="AJ34" s="421"/>
      <c r="AK34" s="421"/>
      <c r="AL34" s="421"/>
      <c r="AM34" s="421"/>
      <c r="AN34" s="421"/>
      <c r="AO34" s="421"/>
      <c r="AP34" s="421"/>
      <c r="AQ34" s="421"/>
      <c r="AR34" s="421"/>
      <c r="AS34" s="421"/>
      <c r="AT34" s="421"/>
    </row>
    <row r="35" spans="3:46" s="391" customFormat="1" ht="15.5" hidden="1" x14ac:dyDescent="0.35">
      <c r="C35" s="391">
        <v>11</v>
      </c>
      <c r="D35" s="460">
        <f t="shared" si="115"/>
        <v>0</v>
      </c>
      <c r="E35" s="426">
        <f t="shared" si="116"/>
        <v>0</v>
      </c>
      <c r="F35" s="460">
        <f t="shared" si="117"/>
        <v>0</v>
      </c>
      <c r="G35" s="426">
        <f t="shared" si="118"/>
        <v>0</v>
      </c>
      <c r="H35" s="460">
        <f t="shared" si="117"/>
        <v>0</v>
      </c>
      <c r="I35" s="426">
        <f t="shared" si="118"/>
        <v>0</v>
      </c>
      <c r="J35" s="460">
        <f t="shared" si="117"/>
        <v>0</v>
      </c>
      <c r="K35" s="426">
        <f t="shared" si="118"/>
        <v>0</v>
      </c>
      <c r="L35" s="460">
        <f t="shared" si="117"/>
        <v>0</v>
      </c>
      <c r="M35" s="426">
        <f t="shared" si="118"/>
        <v>0</v>
      </c>
      <c r="N35" s="460">
        <f t="shared" si="117"/>
        <v>0</v>
      </c>
      <c r="O35" s="426">
        <f t="shared" si="118"/>
        <v>0</v>
      </c>
      <c r="P35" s="460">
        <f t="shared" si="117"/>
        <v>0</v>
      </c>
      <c r="Q35" s="426">
        <f t="shared" si="118"/>
        <v>0</v>
      </c>
      <c r="R35" s="460">
        <f t="shared" si="117"/>
        <v>0</v>
      </c>
      <c r="S35" s="426">
        <f t="shared" si="118"/>
        <v>0</v>
      </c>
      <c r="T35" s="460">
        <f t="shared" si="117"/>
        <v>0</v>
      </c>
      <c r="U35" s="426">
        <f t="shared" si="118"/>
        <v>0</v>
      </c>
      <c r="V35" s="460">
        <f t="shared" si="117"/>
        <v>0</v>
      </c>
      <c r="W35" s="426">
        <f t="shared" si="118"/>
        <v>0</v>
      </c>
      <c r="X35" s="460">
        <f t="shared" si="117"/>
        <v>0</v>
      </c>
      <c r="Y35" s="426">
        <f t="shared" si="118"/>
        <v>0</v>
      </c>
      <c r="Z35" s="460">
        <f t="shared" si="117"/>
        <v>0</v>
      </c>
      <c r="AA35" s="426">
        <f t="shared" si="118"/>
        <v>0</v>
      </c>
      <c r="AB35" s="460">
        <f t="shared" si="117"/>
        <v>0</v>
      </c>
      <c r="AC35" s="426">
        <f t="shared" si="118"/>
        <v>0</v>
      </c>
      <c r="AD35" s="460">
        <f t="shared" si="117"/>
        <v>0</v>
      </c>
      <c r="AE35" s="426">
        <f t="shared" si="118"/>
        <v>0</v>
      </c>
      <c r="AF35" s="460">
        <f t="shared" si="117"/>
        <v>0</v>
      </c>
      <c r="AG35" s="426">
        <f t="shared" si="118"/>
        <v>0</v>
      </c>
      <c r="AH35" s="421"/>
      <c r="AI35" s="421"/>
      <c r="AJ35" s="421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</row>
    <row r="36" spans="3:46" s="391" customFormat="1" ht="15.5" hidden="1" x14ac:dyDescent="0.35">
      <c r="C36" s="391">
        <v>12</v>
      </c>
      <c r="D36" s="460">
        <f t="shared" si="115"/>
        <v>0</v>
      </c>
      <c r="E36" s="426">
        <f t="shared" si="116"/>
        <v>0</v>
      </c>
      <c r="F36" s="460">
        <f t="shared" si="117"/>
        <v>0</v>
      </c>
      <c r="G36" s="426">
        <f t="shared" si="118"/>
        <v>0</v>
      </c>
      <c r="H36" s="460">
        <f t="shared" si="117"/>
        <v>0</v>
      </c>
      <c r="I36" s="426">
        <f t="shared" si="118"/>
        <v>0</v>
      </c>
      <c r="J36" s="460">
        <f t="shared" si="117"/>
        <v>0</v>
      </c>
      <c r="K36" s="426">
        <f t="shared" si="118"/>
        <v>0</v>
      </c>
      <c r="L36" s="460">
        <f t="shared" si="117"/>
        <v>0</v>
      </c>
      <c r="M36" s="426">
        <f t="shared" si="118"/>
        <v>0</v>
      </c>
      <c r="N36" s="460">
        <f t="shared" si="117"/>
        <v>0</v>
      </c>
      <c r="O36" s="426">
        <f t="shared" si="118"/>
        <v>0</v>
      </c>
      <c r="P36" s="460">
        <f t="shared" si="117"/>
        <v>0</v>
      </c>
      <c r="Q36" s="426">
        <f t="shared" si="118"/>
        <v>0</v>
      </c>
      <c r="R36" s="460">
        <f t="shared" si="117"/>
        <v>0</v>
      </c>
      <c r="S36" s="426">
        <f t="shared" si="118"/>
        <v>0</v>
      </c>
      <c r="T36" s="460">
        <f t="shared" si="117"/>
        <v>0</v>
      </c>
      <c r="U36" s="426">
        <f t="shared" si="118"/>
        <v>0</v>
      </c>
      <c r="V36" s="460">
        <f t="shared" si="117"/>
        <v>0</v>
      </c>
      <c r="W36" s="426">
        <f t="shared" si="118"/>
        <v>0</v>
      </c>
      <c r="X36" s="460">
        <f t="shared" si="117"/>
        <v>0</v>
      </c>
      <c r="Y36" s="426">
        <f t="shared" si="118"/>
        <v>0</v>
      </c>
      <c r="Z36" s="460">
        <f t="shared" si="117"/>
        <v>0</v>
      </c>
      <c r="AA36" s="426">
        <f t="shared" si="118"/>
        <v>0</v>
      </c>
      <c r="AB36" s="460">
        <f t="shared" si="117"/>
        <v>0</v>
      </c>
      <c r="AC36" s="426">
        <f t="shared" si="118"/>
        <v>0</v>
      </c>
      <c r="AD36" s="460">
        <f t="shared" si="117"/>
        <v>0</v>
      </c>
      <c r="AE36" s="426">
        <f t="shared" si="118"/>
        <v>0</v>
      </c>
      <c r="AF36" s="460">
        <f t="shared" si="117"/>
        <v>0</v>
      </c>
      <c r="AG36" s="426">
        <f t="shared" si="118"/>
        <v>0</v>
      </c>
      <c r="AH36" s="421"/>
      <c r="AI36" s="421"/>
      <c r="AJ36" s="421"/>
      <c r="AK36" s="421"/>
      <c r="AL36" s="421"/>
      <c r="AM36" s="421"/>
      <c r="AN36" s="421"/>
      <c r="AO36" s="421"/>
      <c r="AP36" s="421"/>
      <c r="AQ36" s="421"/>
      <c r="AR36" s="421"/>
      <c r="AS36" s="421"/>
      <c r="AT36" s="421"/>
    </row>
    <row r="37" spans="3:46" s="391" customFormat="1" ht="15.5" hidden="1" x14ac:dyDescent="0.35">
      <c r="C37" s="391">
        <v>13</v>
      </c>
      <c r="D37" s="460">
        <f t="shared" si="115"/>
        <v>0</v>
      </c>
      <c r="E37" s="426">
        <f t="shared" si="116"/>
        <v>0</v>
      </c>
      <c r="F37" s="460">
        <f t="shared" si="117"/>
        <v>0</v>
      </c>
      <c r="G37" s="426">
        <f t="shared" si="118"/>
        <v>0</v>
      </c>
      <c r="H37" s="460">
        <f t="shared" si="117"/>
        <v>0</v>
      </c>
      <c r="I37" s="426">
        <f t="shared" si="118"/>
        <v>0</v>
      </c>
      <c r="J37" s="460">
        <f t="shared" si="117"/>
        <v>0</v>
      </c>
      <c r="K37" s="426">
        <f t="shared" si="118"/>
        <v>0</v>
      </c>
      <c r="L37" s="460">
        <f t="shared" si="117"/>
        <v>0</v>
      </c>
      <c r="M37" s="426">
        <f t="shared" si="118"/>
        <v>0</v>
      </c>
      <c r="N37" s="460">
        <f t="shared" si="117"/>
        <v>0</v>
      </c>
      <c r="O37" s="426">
        <f t="shared" si="118"/>
        <v>0</v>
      </c>
      <c r="P37" s="460">
        <f t="shared" si="117"/>
        <v>0</v>
      </c>
      <c r="Q37" s="426">
        <f t="shared" si="118"/>
        <v>0</v>
      </c>
      <c r="R37" s="460">
        <f t="shared" si="117"/>
        <v>0</v>
      </c>
      <c r="S37" s="426">
        <f t="shared" si="118"/>
        <v>0</v>
      </c>
      <c r="T37" s="460">
        <f t="shared" si="117"/>
        <v>0</v>
      </c>
      <c r="U37" s="426">
        <f t="shared" si="118"/>
        <v>0</v>
      </c>
      <c r="V37" s="460">
        <f t="shared" si="117"/>
        <v>0</v>
      </c>
      <c r="W37" s="426">
        <f t="shared" si="118"/>
        <v>0</v>
      </c>
      <c r="X37" s="460">
        <f t="shared" si="117"/>
        <v>0</v>
      </c>
      <c r="Y37" s="426">
        <f t="shared" si="118"/>
        <v>0</v>
      </c>
      <c r="Z37" s="460">
        <f t="shared" si="117"/>
        <v>0</v>
      </c>
      <c r="AA37" s="426">
        <f t="shared" si="118"/>
        <v>0</v>
      </c>
      <c r="AB37" s="460">
        <f t="shared" si="117"/>
        <v>0</v>
      </c>
      <c r="AC37" s="426">
        <f t="shared" si="118"/>
        <v>0</v>
      </c>
      <c r="AD37" s="460">
        <f t="shared" si="117"/>
        <v>0</v>
      </c>
      <c r="AE37" s="426">
        <f t="shared" si="118"/>
        <v>0</v>
      </c>
      <c r="AF37" s="460">
        <f t="shared" si="117"/>
        <v>0</v>
      </c>
      <c r="AG37" s="426">
        <f t="shared" si="118"/>
        <v>0</v>
      </c>
      <c r="AH37" s="421"/>
      <c r="AI37" s="421"/>
      <c r="AJ37" s="421"/>
      <c r="AK37" s="421"/>
      <c r="AL37" s="421"/>
      <c r="AM37" s="421"/>
      <c r="AN37" s="421"/>
      <c r="AO37" s="421"/>
      <c r="AP37" s="421"/>
      <c r="AQ37" s="421"/>
      <c r="AR37" s="421"/>
      <c r="AS37" s="421"/>
      <c r="AT37" s="421"/>
    </row>
    <row r="38" spans="3:46" s="391" customFormat="1" ht="15.5" hidden="1" x14ac:dyDescent="0.35">
      <c r="C38" s="391">
        <v>14</v>
      </c>
      <c r="D38" s="460">
        <f t="shared" si="115"/>
        <v>0</v>
      </c>
      <c r="E38" s="426">
        <f t="shared" si="116"/>
        <v>0</v>
      </c>
      <c r="F38" s="460">
        <f t="shared" si="117"/>
        <v>0</v>
      </c>
      <c r="G38" s="426">
        <f t="shared" si="118"/>
        <v>0</v>
      </c>
      <c r="H38" s="460">
        <f t="shared" si="117"/>
        <v>0</v>
      </c>
      <c r="I38" s="426">
        <f t="shared" si="118"/>
        <v>0</v>
      </c>
      <c r="J38" s="460">
        <f t="shared" si="117"/>
        <v>0</v>
      </c>
      <c r="K38" s="426">
        <f t="shared" si="118"/>
        <v>0</v>
      </c>
      <c r="L38" s="460">
        <f t="shared" si="117"/>
        <v>0</v>
      </c>
      <c r="M38" s="426">
        <f t="shared" si="118"/>
        <v>0</v>
      </c>
      <c r="N38" s="460">
        <f t="shared" si="117"/>
        <v>0</v>
      </c>
      <c r="O38" s="426">
        <f t="shared" si="118"/>
        <v>0</v>
      </c>
      <c r="P38" s="460">
        <f t="shared" si="117"/>
        <v>0</v>
      </c>
      <c r="Q38" s="426">
        <f t="shared" si="118"/>
        <v>0</v>
      </c>
      <c r="R38" s="460">
        <f t="shared" si="117"/>
        <v>0</v>
      </c>
      <c r="S38" s="426">
        <f t="shared" si="118"/>
        <v>0</v>
      </c>
      <c r="T38" s="460">
        <f t="shared" si="117"/>
        <v>0</v>
      </c>
      <c r="U38" s="426">
        <f t="shared" si="118"/>
        <v>0</v>
      </c>
      <c r="V38" s="460">
        <f t="shared" si="117"/>
        <v>0</v>
      </c>
      <c r="W38" s="426">
        <f t="shared" si="118"/>
        <v>0</v>
      </c>
      <c r="X38" s="460">
        <f t="shared" si="117"/>
        <v>0</v>
      </c>
      <c r="Y38" s="426">
        <f t="shared" si="118"/>
        <v>0</v>
      </c>
      <c r="Z38" s="460">
        <f t="shared" si="117"/>
        <v>0</v>
      </c>
      <c r="AA38" s="426">
        <f t="shared" si="118"/>
        <v>0</v>
      </c>
      <c r="AB38" s="460">
        <f t="shared" si="117"/>
        <v>0</v>
      </c>
      <c r="AC38" s="426">
        <f t="shared" si="118"/>
        <v>0</v>
      </c>
      <c r="AD38" s="460">
        <f t="shared" si="117"/>
        <v>0</v>
      </c>
      <c r="AE38" s="426">
        <f t="shared" si="118"/>
        <v>0</v>
      </c>
      <c r="AF38" s="460">
        <f>IF(AF19&gt;AG19,3,IF(AF19+AG19&lt;1,0,IF(AF19=AG19,1,0)))</f>
        <v>0</v>
      </c>
      <c r="AG38" s="426">
        <f t="shared" si="118"/>
        <v>0</v>
      </c>
      <c r="AH38" s="421"/>
      <c r="AI38" s="421"/>
      <c r="AJ38" s="421"/>
      <c r="AK38" s="421"/>
      <c r="AL38" s="421"/>
      <c r="AM38" s="421"/>
      <c r="AN38" s="421"/>
      <c r="AO38" s="421"/>
      <c r="AP38" s="421"/>
      <c r="AQ38" s="421"/>
      <c r="AR38" s="421"/>
      <c r="AS38" s="421"/>
      <c r="AT38" s="421"/>
    </row>
    <row r="39" spans="3:46" s="391" customFormat="1" ht="15.5" hidden="1" x14ac:dyDescent="0.35">
      <c r="C39" s="391">
        <v>15</v>
      </c>
      <c r="D39" s="460">
        <f t="shared" si="115"/>
        <v>0</v>
      </c>
      <c r="E39" s="426">
        <f t="shared" si="116"/>
        <v>0</v>
      </c>
      <c r="F39" s="460">
        <f t="shared" si="117"/>
        <v>0</v>
      </c>
      <c r="G39" s="426">
        <f t="shared" si="118"/>
        <v>0</v>
      </c>
      <c r="H39" s="460">
        <f t="shared" si="117"/>
        <v>0</v>
      </c>
      <c r="I39" s="426">
        <f t="shared" si="118"/>
        <v>0</v>
      </c>
      <c r="J39" s="460">
        <f t="shared" si="117"/>
        <v>0</v>
      </c>
      <c r="K39" s="426">
        <f t="shared" si="118"/>
        <v>0</v>
      </c>
      <c r="L39" s="460">
        <f t="shared" si="117"/>
        <v>0</v>
      </c>
      <c r="M39" s="426">
        <f t="shared" si="118"/>
        <v>0</v>
      </c>
      <c r="N39" s="460">
        <f t="shared" si="117"/>
        <v>0</v>
      </c>
      <c r="O39" s="426">
        <f t="shared" si="118"/>
        <v>0</v>
      </c>
      <c r="P39" s="460">
        <f t="shared" si="117"/>
        <v>0</v>
      </c>
      <c r="Q39" s="426">
        <f t="shared" si="118"/>
        <v>0</v>
      </c>
      <c r="R39" s="460">
        <f t="shared" si="117"/>
        <v>0</v>
      </c>
      <c r="S39" s="426">
        <f t="shared" si="118"/>
        <v>0</v>
      </c>
      <c r="T39" s="460">
        <f t="shared" si="117"/>
        <v>0</v>
      </c>
      <c r="U39" s="426">
        <f t="shared" si="118"/>
        <v>0</v>
      </c>
      <c r="V39" s="460">
        <f t="shared" si="117"/>
        <v>0</v>
      </c>
      <c r="W39" s="426">
        <f t="shared" si="118"/>
        <v>0</v>
      </c>
      <c r="X39" s="460">
        <f t="shared" si="117"/>
        <v>0</v>
      </c>
      <c r="Y39" s="426">
        <f t="shared" si="118"/>
        <v>0</v>
      </c>
      <c r="Z39" s="460">
        <f t="shared" si="117"/>
        <v>0</v>
      </c>
      <c r="AA39" s="426">
        <f t="shared" si="118"/>
        <v>0</v>
      </c>
      <c r="AB39" s="460">
        <f t="shared" si="117"/>
        <v>0</v>
      </c>
      <c r="AC39" s="426">
        <f t="shared" si="118"/>
        <v>0</v>
      </c>
      <c r="AD39" s="460">
        <f t="shared" si="117"/>
        <v>0</v>
      </c>
      <c r="AE39" s="426">
        <f t="shared" si="118"/>
        <v>0</v>
      </c>
      <c r="AF39" s="460">
        <f t="shared" si="117"/>
        <v>0</v>
      </c>
      <c r="AG39" s="426">
        <f t="shared" si="118"/>
        <v>0</v>
      </c>
      <c r="AH39" s="421"/>
      <c r="AI39" s="421"/>
      <c r="AJ39" s="421"/>
      <c r="AK39" s="421"/>
      <c r="AL39" s="421"/>
      <c r="AM39" s="421"/>
      <c r="AN39" s="421"/>
      <c r="AO39" s="421"/>
      <c r="AP39" s="421"/>
      <c r="AQ39" s="421"/>
      <c r="AR39" s="421"/>
      <c r="AS39" s="421"/>
      <c r="AT39" s="421"/>
    </row>
    <row r="40" spans="3:46" s="391" customFormat="1" ht="15.5" hidden="1" x14ac:dyDescent="0.35">
      <c r="D40" s="427"/>
      <c r="E40" s="427"/>
      <c r="F40" s="427"/>
      <c r="G40" s="427"/>
      <c r="H40" s="427"/>
      <c r="I40" s="427"/>
      <c r="J40" s="427"/>
      <c r="K40" s="427"/>
      <c r="L40" s="427"/>
      <c r="M40" s="427"/>
      <c r="N40" s="427"/>
      <c r="O40" s="427"/>
      <c r="P40" s="427"/>
      <c r="Q40" s="427"/>
      <c r="R40" s="427"/>
      <c r="S40" s="427"/>
      <c r="T40" s="427"/>
      <c r="U40" s="427"/>
      <c r="V40" s="427"/>
      <c r="W40" s="427"/>
      <c r="X40" s="427"/>
      <c r="Y40" s="427"/>
      <c r="Z40" s="427"/>
      <c r="AA40" s="427"/>
      <c r="AB40" s="427"/>
      <c r="AC40" s="427"/>
      <c r="AD40" s="427"/>
      <c r="AE40" s="427"/>
      <c r="AF40" s="421"/>
      <c r="AG40" s="421"/>
      <c r="AH40" s="421"/>
      <c r="AI40" s="421"/>
      <c r="AJ40" s="421"/>
      <c r="AK40" s="421"/>
      <c r="AL40" s="421"/>
      <c r="AM40" s="421"/>
      <c r="AN40" s="421"/>
      <c r="AO40" s="421"/>
      <c r="AP40" s="421"/>
      <c r="AQ40" s="421"/>
      <c r="AR40" s="421"/>
      <c r="AS40" s="421"/>
      <c r="AT40" s="421"/>
    </row>
    <row r="41" spans="3:46" s="391" customFormat="1" ht="15.5" hidden="1" x14ac:dyDescent="0.35">
      <c r="D41" s="428">
        <f t="shared" ref="D41:AC41" si="119">SUM(D25:D40)</f>
        <v>0</v>
      </c>
      <c r="E41" s="428">
        <f t="shared" si="119"/>
        <v>0</v>
      </c>
      <c r="F41" s="428">
        <f t="shared" si="119"/>
        <v>0</v>
      </c>
      <c r="G41" s="428">
        <f t="shared" si="119"/>
        <v>0</v>
      </c>
      <c r="H41" s="428">
        <f t="shared" si="119"/>
        <v>0</v>
      </c>
      <c r="I41" s="428">
        <f t="shared" si="119"/>
        <v>0</v>
      </c>
      <c r="J41" s="428">
        <f t="shared" si="119"/>
        <v>0</v>
      </c>
      <c r="K41" s="428">
        <f t="shared" si="119"/>
        <v>0</v>
      </c>
      <c r="L41" s="428">
        <f t="shared" si="119"/>
        <v>0</v>
      </c>
      <c r="M41" s="428">
        <f t="shared" si="119"/>
        <v>0</v>
      </c>
      <c r="N41" s="428">
        <f t="shared" si="119"/>
        <v>0</v>
      </c>
      <c r="O41" s="428">
        <f t="shared" si="119"/>
        <v>0</v>
      </c>
      <c r="P41" s="428">
        <f t="shared" si="119"/>
        <v>0</v>
      </c>
      <c r="Q41" s="428">
        <f t="shared" si="119"/>
        <v>0</v>
      </c>
      <c r="R41" s="428">
        <f t="shared" si="119"/>
        <v>0</v>
      </c>
      <c r="S41" s="428">
        <f t="shared" si="119"/>
        <v>0</v>
      </c>
      <c r="T41" s="428">
        <f t="shared" si="119"/>
        <v>0</v>
      </c>
      <c r="U41" s="428">
        <f t="shared" si="119"/>
        <v>0</v>
      </c>
      <c r="V41" s="428">
        <f t="shared" si="119"/>
        <v>0</v>
      </c>
      <c r="W41" s="428">
        <f t="shared" si="119"/>
        <v>0</v>
      </c>
      <c r="X41" s="428">
        <f t="shared" si="119"/>
        <v>0</v>
      </c>
      <c r="Y41" s="428">
        <f t="shared" si="119"/>
        <v>0</v>
      </c>
      <c r="Z41" s="428">
        <f t="shared" si="119"/>
        <v>0</v>
      </c>
      <c r="AA41" s="428">
        <f t="shared" si="119"/>
        <v>0</v>
      </c>
      <c r="AB41" s="428">
        <f t="shared" si="119"/>
        <v>0</v>
      </c>
      <c r="AC41" s="428">
        <f t="shared" si="119"/>
        <v>0</v>
      </c>
      <c r="AD41" s="428">
        <f>SUM(AD25:AD40)</f>
        <v>0</v>
      </c>
      <c r="AE41" s="428">
        <f>SUM(AE25:AE40)</f>
        <v>0</v>
      </c>
      <c r="AF41" s="428">
        <f>SUM(AF25:AF40)</f>
        <v>0</v>
      </c>
      <c r="AG41" s="428">
        <f>SUM(AG25:AG40)</f>
        <v>0</v>
      </c>
      <c r="AH41" s="421"/>
      <c r="AI41" s="421"/>
      <c r="AJ41" s="421"/>
      <c r="AK41" s="421"/>
      <c r="AL41" s="421"/>
      <c r="AM41" s="421"/>
      <c r="AN41" s="421"/>
      <c r="AO41" s="421"/>
      <c r="AP41" s="421"/>
      <c r="AQ41" s="421"/>
      <c r="AR41" s="421"/>
      <c r="AS41" s="421"/>
      <c r="AT41" s="421"/>
    </row>
    <row r="42" spans="3:46" x14ac:dyDescent="0.25"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  <c r="X42" s="370"/>
      <c r="Y42" s="370"/>
      <c r="Z42" s="370"/>
      <c r="AA42" s="370"/>
      <c r="AB42" s="370"/>
      <c r="AC42" s="370"/>
      <c r="AD42" s="370"/>
      <c r="AE42" s="370"/>
      <c r="AF42" s="370"/>
      <c r="AG42" s="370"/>
      <c r="AH42" s="370"/>
      <c r="AI42" s="370"/>
      <c r="AJ42" s="370"/>
      <c r="AK42" s="370"/>
      <c r="AL42" s="370"/>
      <c r="AM42" s="370"/>
      <c r="AN42" s="370"/>
      <c r="AO42" s="370"/>
      <c r="AP42" s="370"/>
      <c r="AQ42" s="370"/>
      <c r="AR42" s="370"/>
      <c r="AS42" s="370"/>
      <c r="AT42" s="370"/>
    </row>
    <row r="43" spans="3:46" ht="13" thickBot="1" x14ac:dyDescent="0.3"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0"/>
      <c r="AJ43" s="370"/>
      <c r="AK43" s="370"/>
      <c r="AL43" s="370"/>
      <c r="AM43" s="370"/>
      <c r="AN43" s="370"/>
      <c r="AO43" s="370"/>
      <c r="AP43" s="370"/>
      <c r="AQ43" s="370"/>
      <c r="AR43" s="370"/>
      <c r="AS43" s="370"/>
      <c r="AT43" s="370"/>
    </row>
    <row r="44" spans="3:46" s="413" customFormat="1" ht="20" x14ac:dyDescent="0.4">
      <c r="C44" s="1164" t="s">
        <v>6</v>
      </c>
      <c r="D44" s="416" t="s">
        <v>5</v>
      </c>
      <c r="E44" s="417"/>
      <c r="F44" s="418" t="s">
        <v>5</v>
      </c>
      <c r="G44" s="417"/>
      <c r="H44" s="418" t="s">
        <v>5</v>
      </c>
      <c r="I44" s="417"/>
      <c r="J44" s="418" t="s">
        <v>5</v>
      </c>
      <c r="K44" s="417"/>
      <c r="L44" s="418" t="s">
        <v>5</v>
      </c>
      <c r="M44" s="417"/>
      <c r="N44" s="418" t="s">
        <v>5</v>
      </c>
      <c r="O44" s="417"/>
      <c r="P44" s="418" t="s">
        <v>5</v>
      </c>
      <c r="Q44" s="417"/>
      <c r="R44" s="418" t="s">
        <v>5</v>
      </c>
      <c r="S44" s="417"/>
      <c r="T44" s="418" t="s">
        <v>5</v>
      </c>
      <c r="U44" s="417"/>
      <c r="V44" s="418" t="s">
        <v>5</v>
      </c>
      <c r="W44" s="417"/>
      <c r="X44" s="418" t="s">
        <v>5</v>
      </c>
      <c r="Y44" s="419"/>
      <c r="Z44" s="418" t="s">
        <v>5</v>
      </c>
      <c r="AA44" s="417"/>
      <c r="AB44" s="418" t="s">
        <v>5</v>
      </c>
      <c r="AC44" s="419"/>
      <c r="AD44" s="418" t="s">
        <v>5</v>
      </c>
      <c r="AE44" s="419"/>
      <c r="AF44" s="418" t="s">
        <v>5</v>
      </c>
      <c r="AG44" s="419"/>
      <c r="AH44" s="401"/>
      <c r="AI44" s="401"/>
      <c r="AJ44" s="401"/>
      <c r="AK44" s="401"/>
      <c r="AL44" s="401"/>
      <c r="AM44" s="401"/>
      <c r="AN44" s="401"/>
      <c r="AO44" s="401"/>
      <c r="AP44" s="401"/>
      <c r="AQ44" s="401"/>
      <c r="AR44" s="401"/>
      <c r="AS44" s="401"/>
      <c r="AT44" s="401"/>
    </row>
    <row r="45" spans="3:46" ht="25.5" thickBot="1" x14ac:dyDescent="0.55000000000000004">
      <c r="C45" s="1164"/>
      <c r="D45" s="1174">
        <v>1</v>
      </c>
      <c r="E45" s="1174"/>
      <c r="F45" s="1173">
        <v>2</v>
      </c>
      <c r="G45" s="1173"/>
      <c r="H45" s="1172">
        <v>3</v>
      </c>
      <c r="I45" s="1172"/>
      <c r="J45" s="1173">
        <v>4</v>
      </c>
      <c r="K45" s="1173"/>
      <c r="L45" s="1172">
        <v>5</v>
      </c>
      <c r="M45" s="1172"/>
      <c r="N45" s="1173">
        <v>6</v>
      </c>
      <c r="O45" s="1173"/>
      <c r="P45" s="1172">
        <v>7</v>
      </c>
      <c r="Q45" s="1172"/>
      <c r="R45" s="1173">
        <v>8</v>
      </c>
      <c r="S45" s="1173"/>
      <c r="T45" s="1172">
        <v>9</v>
      </c>
      <c r="U45" s="1172"/>
      <c r="V45" s="1173">
        <v>10</v>
      </c>
      <c r="W45" s="1173"/>
      <c r="X45" s="1170">
        <v>11</v>
      </c>
      <c r="Y45" s="1170"/>
      <c r="Z45" s="1173">
        <v>12</v>
      </c>
      <c r="AA45" s="1173"/>
      <c r="AB45" s="1170">
        <v>13</v>
      </c>
      <c r="AC45" s="1170"/>
      <c r="AD45" s="1169">
        <v>14</v>
      </c>
      <c r="AE45" s="1169"/>
      <c r="AF45" s="1170">
        <v>15</v>
      </c>
      <c r="AG45" s="1170"/>
      <c r="AH45" s="370"/>
      <c r="AI45" s="420"/>
      <c r="AJ45" s="370"/>
      <c r="AK45" s="370"/>
      <c r="AL45" s="370"/>
      <c r="AM45" s="370"/>
      <c r="AN45" s="370"/>
      <c r="AO45" s="370"/>
      <c r="AP45" s="370"/>
      <c r="AQ45" s="370"/>
      <c r="AR45" s="370"/>
      <c r="AS45" s="370"/>
      <c r="AT45" s="370"/>
    </row>
    <row r="46" spans="3:46" ht="13" x14ac:dyDescent="0.3">
      <c r="C46" s="1164"/>
      <c r="D46" s="370"/>
      <c r="E46" s="370"/>
      <c r="F46" s="370"/>
      <c r="G46" s="370"/>
      <c r="H46" s="370"/>
      <c r="I46" s="370"/>
      <c r="J46" s="370"/>
      <c r="K46" s="370"/>
      <c r="L46" s="370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424"/>
      <c r="Y46" s="370"/>
      <c r="Z46" s="370"/>
      <c r="AA46" s="429"/>
      <c r="AB46" s="370"/>
      <c r="AC46" s="370"/>
      <c r="AD46" s="429"/>
      <c r="AE46" s="370"/>
      <c r="AF46" s="370"/>
      <c r="AG46" s="370"/>
      <c r="AH46" s="429"/>
      <c r="AI46" s="370"/>
      <c r="AJ46" s="370"/>
      <c r="AK46" s="370"/>
      <c r="AL46" s="370"/>
      <c r="AM46" s="370"/>
      <c r="AN46" s="370"/>
      <c r="AO46" s="370"/>
      <c r="AP46" s="370"/>
      <c r="AQ46" s="370"/>
      <c r="AR46" s="370"/>
      <c r="AS46" s="370"/>
      <c r="AT46" s="370"/>
    </row>
    <row r="47" spans="3:46" ht="24.5" x14ac:dyDescent="0.7">
      <c r="C47" s="911">
        <v>1</v>
      </c>
      <c r="D47" s="926">
        <v>14</v>
      </c>
      <c r="E47" s="927">
        <v>1</v>
      </c>
      <c r="F47" s="926">
        <v>12</v>
      </c>
      <c r="G47" s="928">
        <v>1</v>
      </c>
      <c r="H47" s="927">
        <v>10</v>
      </c>
      <c r="I47" s="927">
        <v>1</v>
      </c>
      <c r="J47" s="926">
        <v>8</v>
      </c>
      <c r="K47" s="928">
        <v>1</v>
      </c>
      <c r="L47" s="927">
        <v>6</v>
      </c>
      <c r="M47" s="927">
        <v>1</v>
      </c>
      <c r="N47" s="926">
        <v>4</v>
      </c>
      <c r="O47" s="928">
        <v>1</v>
      </c>
      <c r="P47" s="927">
        <v>2</v>
      </c>
      <c r="Q47" s="927">
        <v>1</v>
      </c>
      <c r="R47" s="926">
        <v>15</v>
      </c>
      <c r="S47" s="928">
        <v>1</v>
      </c>
      <c r="T47" s="927">
        <v>13</v>
      </c>
      <c r="U47" s="927">
        <v>1</v>
      </c>
      <c r="V47" s="926">
        <v>11</v>
      </c>
      <c r="W47" s="928">
        <v>1</v>
      </c>
      <c r="X47" s="927">
        <v>9</v>
      </c>
      <c r="Y47" s="927">
        <v>1</v>
      </c>
      <c r="Z47" s="926">
        <v>7</v>
      </c>
      <c r="AA47" s="928">
        <v>1</v>
      </c>
      <c r="AB47" s="927">
        <v>5</v>
      </c>
      <c r="AC47" s="927">
        <v>1</v>
      </c>
      <c r="AD47" s="926">
        <v>3</v>
      </c>
      <c r="AE47" s="928">
        <v>1</v>
      </c>
      <c r="AF47" s="929">
        <v>1</v>
      </c>
      <c r="AG47" s="930">
        <v>1</v>
      </c>
      <c r="AH47" s="430"/>
      <c r="AI47" s="370"/>
      <c r="AJ47" s="370"/>
      <c r="AK47" s="370"/>
      <c r="AL47" s="370"/>
      <c r="AM47" s="370"/>
      <c r="AN47" s="370"/>
      <c r="AO47" s="370"/>
      <c r="AP47" s="370"/>
      <c r="AQ47" s="370"/>
      <c r="AR47" s="370"/>
      <c r="AS47" s="370"/>
      <c r="AT47" s="370"/>
    </row>
    <row r="48" spans="3:46" ht="24.5" x14ac:dyDescent="0.7">
      <c r="C48" s="911">
        <v>2</v>
      </c>
      <c r="D48" s="931">
        <v>13</v>
      </c>
      <c r="E48" s="422">
        <v>2</v>
      </c>
      <c r="F48" s="931">
        <v>11</v>
      </c>
      <c r="G48" s="932">
        <v>2</v>
      </c>
      <c r="H48" s="422">
        <v>9</v>
      </c>
      <c r="I48" s="422">
        <v>2</v>
      </c>
      <c r="J48" s="931">
        <v>7</v>
      </c>
      <c r="K48" s="932">
        <v>2</v>
      </c>
      <c r="L48" s="422">
        <v>5</v>
      </c>
      <c r="M48" s="422">
        <v>2</v>
      </c>
      <c r="N48" s="931">
        <v>3</v>
      </c>
      <c r="O48" s="932">
        <v>2</v>
      </c>
      <c r="P48" s="933">
        <v>1</v>
      </c>
      <c r="Q48" s="933">
        <v>2</v>
      </c>
      <c r="R48" s="931">
        <v>14</v>
      </c>
      <c r="S48" s="932">
        <v>2</v>
      </c>
      <c r="T48" s="422">
        <v>12</v>
      </c>
      <c r="U48" s="422">
        <v>2</v>
      </c>
      <c r="V48" s="931">
        <v>10</v>
      </c>
      <c r="W48" s="932">
        <v>2</v>
      </c>
      <c r="X48" s="422">
        <v>8</v>
      </c>
      <c r="Y48" s="422">
        <v>2</v>
      </c>
      <c r="Z48" s="931">
        <v>6</v>
      </c>
      <c r="AA48" s="932">
        <v>2</v>
      </c>
      <c r="AB48" s="422">
        <v>4</v>
      </c>
      <c r="AC48" s="422">
        <v>2</v>
      </c>
      <c r="AD48" s="934">
        <v>2</v>
      </c>
      <c r="AE48" s="935">
        <v>2</v>
      </c>
      <c r="AF48" s="422">
        <v>15</v>
      </c>
      <c r="AG48" s="932">
        <v>2</v>
      </c>
      <c r="AH48" s="430"/>
      <c r="AI48" s="423"/>
      <c r="AJ48" s="370"/>
      <c r="AK48" s="370"/>
      <c r="AL48" s="370"/>
      <c r="AM48" s="370"/>
      <c r="AN48" s="370"/>
      <c r="AO48" s="370"/>
      <c r="AP48" s="370"/>
      <c r="AQ48" s="370"/>
      <c r="AR48" s="370"/>
      <c r="AS48" s="370"/>
      <c r="AT48" s="370"/>
    </row>
    <row r="49" spans="3:46" ht="24.5" x14ac:dyDescent="0.7">
      <c r="C49" s="911">
        <v>3</v>
      </c>
      <c r="D49" s="931">
        <v>12</v>
      </c>
      <c r="E49" s="422">
        <v>3</v>
      </c>
      <c r="F49" s="931">
        <v>10</v>
      </c>
      <c r="G49" s="932">
        <v>3</v>
      </c>
      <c r="H49" s="422">
        <v>8</v>
      </c>
      <c r="I49" s="422">
        <v>3</v>
      </c>
      <c r="J49" s="931">
        <v>6</v>
      </c>
      <c r="K49" s="932">
        <v>3</v>
      </c>
      <c r="L49" s="422">
        <v>4</v>
      </c>
      <c r="M49" s="422">
        <v>3</v>
      </c>
      <c r="N49" s="936">
        <v>2</v>
      </c>
      <c r="O49" s="937">
        <v>3</v>
      </c>
      <c r="P49" s="422">
        <v>15</v>
      </c>
      <c r="Q49" s="422">
        <v>3</v>
      </c>
      <c r="R49" s="931">
        <v>13</v>
      </c>
      <c r="S49" s="932">
        <v>3</v>
      </c>
      <c r="T49" s="422">
        <v>11</v>
      </c>
      <c r="U49" s="422">
        <v>3</v>
      </c>
      <c r="V49" s="931">
        <v>9</v>
      </c>
      <c r="W49" s="932">
        <v>3</v>
      </c>
      <c r="X49" s="422">
        <v>7</v>
      </c>
      <c r="Y49" s="422">
        <v>3</v>
      </c>
      <c r="Z49" s="931">
        <v>5</v>
      </c>
      <c r="AA49" s="932">
        <v>3</v>
      </c>
      <c r="AB49" s="938">
        <v>3</v>
      </c>
      <c r="AC49" s="938">
        <v>3</v>
      </c>
      <c r="AD49" s="936">
        <v>1</v>
      </c>
      <c r="AE49" s="937">
        <v>3</v>
      </c>
      <c r="AF49" s="422">
        <v>14</v>
      </c>
      <c r="AG49" s="932">
        <v>3</v>
      </c>
      <c r="AH49" s="430"/>
      <c r="AI49" s="431"/>
      <c r="AJ49" s="370"/>
      <c r="AK49" s="370"/>
      <c r="AL49" s="370"/>
      <c r="AM49" s="370"/>
      <c r="AN49" s="370"/>
      <c r="AO49" s="370"/>
      <c r="AP49" s="370"/>
      <c r="AQ49" s="370"/>
      <c r="AR49" s="370"/>
      <c r="AS49" s="370"/>
      <c r="AT49" s="370"/>
    </row>
    <row r="50" spans="3:46" ht="24.5" x14ac:dyDescent="0.7">
      <c r="C50" s="911">
        <v>4</v>
      </c>
      <c r="D50" s="931">
        <v>11</v>
      </c>
      <c r="E50" s="422">
        <v>4</v>
      </c>
      <c r="F50" s="931">
        <v>9</v>
      </c>
      <c r="G50" s="932">
        <v>4</v>
      </c>
      <c r="H50" s="422">
        <v>7</v>
      </c>
      <c r="I50" s="422">
        <v>4</v>
      </c>
      <c r="J50" s="931">
        <v>5</v>
      </c>
      <c r="K50" s="932">
        <v>4</v>
      </c>
      <c r="L50" s="933">
        <v>3</v>
      </c>
      <c r="M50" s="933">
        <v>4</v>
      </c>
      <c r="N50" s="936">
        <v>1</v>
      </c>
      <c r="O50" s="937">
        <v>4</v>
      </c>
      <c r="P50" s="422">
        <v>14</v>
      </c>
      <c r="Q50" s="422">
        <v>4</v>
      </c>
      <c r="R50" s="931">
        <v>12</v>
      </c>
      <c r="S50" s="932">
        <v>4</v>
      </c>
      <c r="T50" s="422">
        <v>10</v>
      </c>
      <c r="U50" s="422">
        <v>4</v>
      </c>
      <c r="V50" s="931">
        <v>8</v>
      </c>
      <c r="W50" s="932">
        <v>4</v>
      </c>
      <c r="X50" s="422">
        <v>6</v>
      </c>
      <c r="Y50" s="422">
        <v>4</v>
      </c>
      <c r="Z50" s="934">
        <v>4</v>
      </c>
      <c r="AA50" s="935">
        <v>4</v>
      </c>
      <c r="AB50" s="933">
        <v>2</v>
      </c>
      <c r="AC50" s="933">
        <v>4</v>
      </c>
      <c r="AD50" s="931">
        <v>15</v>
      </c>
      <c r="AE50" s="932">
        <v>4</v>
      </c>
      <c r="AF50" s="422">
        <v>13</v>
      </c>
      <c r="AG50" s="932">
        <v>4</v>
      </c>
      <c r="AH50" s="430"/>
      <c r="AI50" s="431"/>
      <c r="AJ50" s="370"/>
      <c r="AK50" s="370"/>
      <c r="AL50" s="370"/>
      <c r="AM50" s="370"/>
      <c r="AN50" s="370"/>
      <c r="AO50" s="370"/>
      <c r="AP50" s="370"/>
      <c r="AQ50" s="370"/>
      <c r="AR50" s="370"/>
      <c r="AS50" s="370"/>
      <c r="AT50" s="370"/>
    </row>
    <row r="51" spans="3:46" ht="24.5" x14ac:dyDescent="0.7">
      <c r="C51" s="911">
        <v>5</v>
      </c>
      <c r="D51" s="931">
        <v>10</v>
      </c>
      <c r="E51" s="422">
        <v>5</v>
      </c>
      <c r="F51" s="931">
        <v>8</v>
      </c>
      <c r="G51" s="932">
        <v>5</v>
      </c>
      <c r="H51" s="422">
        <v>6</v>
      </c>
      <c r="I51" s="422">
        <v>5</v>
      </c>
      <c r="J51" s="936">
        <v>4</v>
      </c>
      <c r="K51" s="937">
        <v>5</v>
      </c>
      <c r="L51" s="933">
        <v>2</v>
      </c>
      <c r="M51" s="933">
        <v>5</v>
      </c>
      <c r="N51" s="931">
        <v>15</v>
      </c>
      <c r="O51" s="932">
        <v>5</v>
      </c>
      <c r="P51" s="422">
        <v>13</v>
      </c>
      <c r="Q51" s="422">
        <v>5</v>
      </c>
      <c r="R51" s="931">
        <v>11</v>
      </c>
      <c r="S51" s="932">
        <v>5</v>
      </c>
      <c r="T51" s="422">
        <v>9</v>
      </c>
      <c r="U51" s="422">
        <v>5</v>
      </c>
      <c r="V51" s="931">
        <v>7</v>
      </c>
      <c r="W51" s="932">
        <v>5</v>
      </c>
      <c r="X51" s="938">
        <v>5</v>
      </c>
      <c r="Y51" s="938">
        <v>5</v>
      </c>
      <c r="Z51" s="936">
        <v>3</v>
      </c>
      <c r="AA51" s="937">
        <v>5</v>
      </c>
      <c r="AB51" s="933">
        <v>1</v>
      </c>
      <c r="AC51" s="933">
        <v>5</v>
      </c>
      <c r="AD51" s="931">
        <v>14</v>
      </c>
      <c r="AE51" s="932">
        <v>5</v>
      </c>
      <c r="AF51" s="422">
        <v>12</v>
      </c>
      <c r="AG51" s="932">
        <v>5</v>
      </c>
      <c r="AH51" s="430"/>
      <c r="AI51" s="432"/>
      <c r="AJ51" s="370"/>
      <c r="AK51" s="370"/>
      <c r="AL51" s="370"/>
      <c r="AM51" s="370"/>
      <c r="AN51" s="370"/>
      <c r="AO51" s="370"/>
      <c r="AP51" s="370"/>
      <c r="AQ51" s="370"/>
      <c r="AR51" s="370"/>
      <c r="AS51" s="370"/>
      <c r="AT51" s="370"/>
    </row>
    <row r="52" spans="3:46" ht="24.5" x14ac:dyDescent="0.7">
      <c r="C52" s="911">
        <v>6</v>
      </c>
      <c r="D52" s="931">
        <v>9</v>
      </c>
      <c r="E52" s="422">
        <v>6</v>
      </c>
      <c r="F52" s="931">
        <v>7</v>
      </c>
      <c r="G52" s="932">
        <v>6</v>
      </c>
      <c r="H52" s="933">
        <v>5</v>
      </c>
      <c r="I52" s="933">
        <v>6</v>
      </c>
      <c r="J52" s="936">
        <v>3</v>
      </c>
      <c r="K52" s="937">
        <v>6</v>
      </c>
      <c r="L52" s="933">
        <v>1</v>
      </c>
      <c r="M52" s="933">
        <v>6</v>
      </c>
      <c r="N52" s="931">
        <v>14</v>
      </c>
      <c r="O52" s="932">
        <v>6</v>
      </c>
      <c r="P52" s="422">
        <v>12</v>
      </c>
      <c r="Q52" s="422">
        <v>6</v>
      </c>
      <c r="R52" s="931">
        <v>10</v>
      </c>
      <c r="S52" s="932">
        <v>6</v>
      </c>
      <c r="T52" s="422">
        <v>8</v>
      </c>
      <c r="U52" s="422">
        <v>6</v>
      </c>
      <c r="V52" s="934">
        <v>6</v>
      </c>
      <c r="W52" s="935">
        <v>6</v>
      </c>
      <c r="X52" s="933">
        <v>4</v>
      </c>
      <c r="Y52" s="933">
        <v>6</v>
      </c>
      <c r="Z52" s="936">
        <v>2</v>
      </c>
      <c r="AA52" s="937">
        <v>6</v>
      </c>
      <c r="AB52" s="422">
        <v>15</v>
      </c>
      <c r="AC52" s="422">
        <v>6</v>
      </c>
      <c r="AD52" s="931">
        <v>13</v>
      </c>
      <c r="AE52" s="932">
        <v>6</v>
      </c>
      <c r="AF52" s="422">
        <v>11</v>
      </c>
      <c r="AG52" s="932">
        <v>6</v>
      </c>
      <c r="AH52" s="430"/>
      <c r="AI52" s="431"/>
      <c r="AJ52" s="370"/>
      <c r="AK52" s="370"/>
      <c r="AL52" s="370"/>
      <c r="AM52" s="370"/>
      <c r="AN52" s="370"/>
      <c r="AO52" s="370"/>
      <c r="AP52" s="370"/>
      <c r="AQ52" s="370"/>
      <c r="AR52" s="370"/>
      <c r="AS52" s="370"/>
      <c r="AT52" s="370"/>
    </row>
    <row r="53" spans="3:46" ht="24.5" x14ac:dyDescent="0.7">
      <c r="C53" s="911">
        <v>7</v>
      </c>
      <c r="D53" s="931">
        <v>8</v>
      </c>
      <c r="E53" s="422">
        <v>7</v>
      </c>
      <c r="F53" s="936">
        <v>6</v>
      </c>
      <c r="G53" s="937">
        <v>7</v>
      </c>
      <c r="H53" s="933">
        <v>4</v>
      </c>
      <c r="I53" s="933">
        <v>7</v>
      </c>
      <c r="J53" s="936">
        <v>2</v>
      </c>
      <c r="K53" s="937">
        <v>7</v>
      </c>
      <c r="L53" s="422">
        <v>15</v>
      </c>
      <c r="M53" s="422">
        <v>7</v>
      </c>
      <c r="N53" s="931">
        <v>13</v>
      </c>
      <c r="O53" s="932">
        <v>7</v>
      </c>
      <c r="P53" s="422">
        <v>11</v>
      </c>
      <c r="Q53" s="422">
        <v>7</v>
      </c>
      <c r="R53" s="931">
        <v>9</v>
      </c>
      <c r="S53" s="932">
        <v>7</v>
      </c>
      <c r="T53" s="938">
        <v>7</v>
      </c>
      <c r="U53" s="938">
        <v>7</v>
      </c>
      <c r="V53" s="936">
        <v>5</v>
      </c>
      <c r="W53" s="937">
        <v>7</v>
      </c>
      <c r="X53" s="933">
        <v>3</v>
      </c>
      <c r="Y53" s="933">
        <v>7</v>
      </c>
      <c r="Z53" s="936">
        <v>1</v>
      </c>
      <c r="AA53" s="937">
        <v>7</v>
      </c>
      <c r="AB53" s="422">
        <v>14</v>
      </c>
      <c r="AC53" s="422">
        <v>7</v>
      </c>
      <c r="AD53" s="931">
        <v>12</v>
      </c>
      <c r="AE53" s="932">
        <v>7</v>
      </c>
      <c r="AF53" s="422">
        <v>10</v>
      </c>
      <c r="AG53" s="932">
        <v>7</v>
      </c>
      <c r="AH53" s="430"/>
      <c r="AI53" s="432"/>
      <c r="AJ53" s="370"/>
      <c r="AK53" s="370"/>
      <c r="AL53" s="370"/>
      <c r="AM53" s="370"/>
      <c r="AN53" s="370"/>
      <c r="AO53" s="370"/>
      <c r="AP53" s="370"/>
      <c r="AQ53" s="370"/>
      <c r="AR53" s="370"/>
      <c r="AS53" s="370"/>
      <c r="AT53" s="370"/>
    </row>
    <row r="54" spans="3:46" ht="24.5" x14ac:dyDescent="0.7">
      <c r="C54" s="911">
        <v>8</v>
      </c>
      <c r="D54" s="936">
        <v>7</v>
      </c>
      <c r="E54" s="933">
        <v>8</v>
      </c>
      <c r="F54" s="936">
        <v>5</v>
      </c>
      <c r="G54" s="937">
        <v>8</v>
      </c>
      <c r="H54" s="933">
        <v>3</v>
      </c>
      <c r="I54" s="933">
        <v>8</v>
      </c>
      <c r="J54" s="936">
        <v>1</v>
      </c>
      <c r="K54" s="937">
        <v>8</v>
      </c>
      <c r="L54" s="422">
        <v>14</v>
      </c>
      <c r="M54" s="422">
        <v>8</v>
      </c>
      <c r="N54" s="931">
        <v>12</v>
      </c>
      <c r="O54" s="932">
        <v>8</v>
      </c>
      <c r="P54" s="422">
        <v>10</v>
      </c>
      <c r="Q54" s="422">
        <v>8</v>
      </c>
      <c r="R54" s="934">
        <v>8</v>
      </c>
      <c r="S54" s="935">
        <v>8</v>
      </c>
      <c r="T54" s="933">
        <v>6</v>
      </c>
      <c r="U54" s="933">
        <v>8</v>
      </c>
      <c r="V54" s="936">
        <v>4</v>
      </c>
      <c r="W54" s="937">
        <v>8</v>
      </c>
      <c r="X54" s="933">
        <v>2</v>
      </c>
      <c r="Y54" s="933">
        <v>8</v>
      </c>
      <c r="Z54" s="931">
        <v>15</v>
      </c>
      <c r="AA54" s="932">
        <v>8</v>
      </c>
      <c r="AB54" s="422">
        <v>13</v>
      </c>
      <c r="AC54" s="422">
        <v>8</v>
      </c>
      <c r="AD54" s="931">
        <v>11</v>
      </c>
      <c r="AE54" s="932">
        <v>8</v>
      </c>
      <c r="AF54" s="422">
        <v>9</v>
      </c>
      <c r="AG54" s="932">
        <v>8</v>
      </c>
      <c r="AH54" s="430"/>
      <c r="AI54" s="431"/>
      <c r="AJ54" s="370"/>
      <c r="AK54" s="370"/>
      <c r="AL54" s="370"/>
      <c r="AM54" s="370"/>
      <c r="AN54" s="370"/>
      <c r="AO54" s="370"/>
      <c r="AP54" s="370"/>
      <c r="AQ54" s="370"/>
      <c r="AR54" s="370"/>
      <c r="AS54" s="370"/>
      <c r="AT54" s="370"/>
    </row>
    <row r="55" spans="3:46" ht="24.5" x14ac:dyDescent="0.7">
      <c r="C55" s="911">
        <v>9</v>
      </c>
      <c r="D55" s="936">
        <v>6</v>
      </c>
      <c r="E55" s="933">
        <v>9</v>
      </c>
      <c r="F55" s="936">
        <v>4</v>
      </c>
      <c r="G55" s="937">
        <v>9</v>
      </c>
      <c r="H55" s="933">
        <v>2</v>
      </c>
      <c r="I55" s="933">
        <v>9</v>
      </c>
      <c r="J55" s="931">
        <v>15</v>
      </c>
      <c r="K55" s="932">
        <v>9</v>
      </c>
      <c r="L55" s="422">
        <v>13</v>
      </c>
      <c r="M55" s="422">
        <v>9</v>
      </c>
      <c r="N55" s="931">
        <v>11</v>
      </c>
      <c r="O55" s="932">
        <v>9</v>
      </c>
      <c r="P55" s="938">
        <v>9</v>
      </c>
      <c r="Q55" s="938">
        <v>9</v>
      </c>
      <c r="R55" s="936">
        <v>7</v>
      </c>
      <c r="S55" s="937">
        <v>9</v>
      </c>
      <c r="T55" s="933">
        <v>5</v>
      </c>
      <c r="U55" s="933">
        <v>9</v>
      </c>
      <c r="V55" s="936">
        <v>3</v>
      </c>
      <c r="W55" s="937">
        <v>9</v>
      </c>
      <c r="X55" s="933">
        <v>1</v>
      </c>
      <c r="Y55" s="933">
        <v>9</v>
      </c>
      <c r="Z55" s="931">
        <v>14</v>
      </c>
      <c r="AA55" s="932">
        <v>9</v>
      </c>
      <c r="AB55" s="422">
        <v>12</v>
      </c>
      <c r="AC55" s="422">
        <v>9</v>
      </c>
      <c r="AD55" s="931">
        <v>10</v>
      </c>
      <c r="AE55" s="932">
        <v>9</v>
      </c>
      <c r="AF55" s="933">
        <v>8</v>
      </c>
      <c r="AG55" s="937">
        <v>9</v>
      </c>
      <c r="AH55" s="430"/>
      <c r="AI55" s="432"/>
      <c r="AJ55" s="370"/>
      <c r="AK55" s="370"/>
      <c r="AL55" s="370"/>
      <c r="AM55" s="370"/>
      <c r="AN55" s="370"/>
      <c r="AO55" s="370"/>
      <c r="AP55" s="370"/>
      <c r="AQ55" s="370"/>
      <c r="AR55" s="370"/>
      <c r="AS55" s="370"/>
      <c r="AT55" s="370"/>
    </row>
    <row r="56" spans="3:46" ht="24.5" x14ac:dyDescent="0.7">
      <c r="C56" s="911">
        <v>10</v>
      </c>
      <c r="D56" s="936">
        <v>5</v>
      </c>
      <c r="E56" s="933">
        <v>10</v>
      </c>
      <c r="F56" s="936">
        <v>3</v>
      </c>
      <c r="G56" s="937">
        <v>10</v>
      </c>
      <c r="H56" s="933">
        <v>1</v>
      </c>
      <c r="I56" s="933">
        <v>10</v>
      </c>
      <c r="J56" s="931">
        <v>14</v>
      </c>
      <c r="K56" s="932">
        <v>10</v>
      </c>
      <c r="L56" s="422">
        <v>12</v>
      </c>
      <c r="M56" s="422">
        <v>10</v>
      </c>
      <c r="N56" s="934">
        <v>10</v>
      </c>
      <c r="O56" s="935">
        <v>10</v>
      </c>
      <c r="P56" s="933">
        <v>8</v>
      </c>
      <c r="Q56" s="933">
        <v>10</v>
      </c>
      <c r="R56" s="936">
        <v>6</v>
      </c>
      <c r="S56" s="937">
        <v>10</v>
      </c>
      <c r="T56" s="933">
        <v>4</v>
      </c>
      <c r="U56" s="933">
        <v>10</v>
      </c>
      <c r="V56" s="936">
        <v>2</v>
      </c>
      <c r="W56" s="937">
        <v>10</v>
      </c>
      <c r="X56" s="422">
        <v>15</v>
      </c>
      <c r="Y56" s="422">
        <v>10</v>
      </c>
      <c r="Z56" s="931">
        <v>13</v>
      </c>
      <c r="AA56" s="932">
        <v>10</v>
      </c>
      <c r="AB56" s="422">
        <v>11</v>
      </c>
      <c r="AC56" s="422">
        <v>10</v>
      </c>
      <c r="AD56" s="936">
        <v>9</v>
      </c>
      <c r="AE56" s="937">
        <v>10</v>
      </c>
      <c r="AF56" s="933">
        <v>7</v>
      </c>
      <c r="AG56" s="937">
        <v>10</v>
      </c>
      <c r="AH56" s="430"/>
      <c r="AI56" s="431"/>
      <c r="AJ56" s="370"/>
      <c r="AK56" s="370"/>
      <c r="AL56" s="370"/>
      <c r="AM56" s="370"/>
      <c r="AN56" s="370"/>
      <c r="AO56" s="370"/>
      <c r="AP56" s="370"/>
      <c r="AQ56" s="370"/>
      <c r="AR56" s="370"/>
      <c r="AS56" s="370"/>
      <c r="AT56" s="370"/>
    </row>
    <row r="57" spans="3:46" ht="24.5" x14ac:dyDescent="0.7">
      <c r="C57" s="911">
        <v>11</v>
      </c>
      <c r="D57" s="936">
        <v>4</v>
      </c>
      <c r="E57" s="933">
        <v>11</v>
      </c>
      <c r="F57" s="936">
        <v>2</v>
      </c>
      <c r="G57" s="937">
        <v>11</v>
      </c>
      <c r="H57" s="422">
        <v>15</v>
      </c>
      <c r="I57" s="422">
        <v>11</v>
      </c>
      <c r="J57" s="931">
        <v>13</v>
      </c>
      <c r="K57" s="932">
        <v>11</v>
      </c>
      <c r="L57" s="938">
        <v>11</v>
      </c>
      <c r="M57" s="938">
        <v>11</v>
      </c>
      <c r="N57" s="936">
        <v>9</v>
      </c>
      <c r="O57" s="937">
        <v>11</v>
      </c>
      <c r="P57" s="933">
        <v>7</v>
      </c>
      <c r="Q57" s="933">
        <v>11</v>
      </c>
      <c r="R57" s="936">
        <v>5</v>
      </c>
      <c r="S57" s="937">
        <v>11</v>
      </c>
      <c r="T57" s="933">
        <v>3</v>
      </c>
      <c r="U57" s="933">
        <v>11</v>
      </c>
      <c r="V57" s="936">
        <v>1</v>
      </c>
      <c r="W57" s="937">
        <v>11</v>
      </c>
      <c r="X57" s="422">
        <v>14</v>
      </c>
      <c r="Y57" s="422">
        <v>11</v>
      </c>
      <c r="Z57" s="931">
        <v>12</v>
      </c>
      <c r="AA57" s="932">
        <v>11</v>
      </c>
      <c r="AB57" s="933">
        <v>10</v>
      </c>
      <c r="AC57" s="933">
        <v>11</v>
      </c>
      <c r="AD57" s="936">
        <v>8</v>
      </c>
      <c r="AE57" s="937">
        <v>11</v>
      </c>
      <c r="AF57" s="933">
        <v>6</v>
      </c>
      <c r="AG57" s="937">
        <v>11</v>
      </c>
      <c r="AH57" s="430"/>
      <c r="AI57" s="432"/>
      <c r="AJ57" s="370"/>
      <c r="AK57" s="370"/>
      <c r="AL57" s="370"/>
      <c r="AM57" s="370"/>
      <c r="AN57" s="370"/>
      <c r="AO57" s="370"/>
      <c r="AP57" s="370"/>
      <c r="AQ57" s="370"/>
      <c r="AR57" s="370"/>
      <c r="AS57" s="370"/>
      <c r="AT57" s="370"/>
    </row>
    <row r="58" spans="3:46" ht="24.5" x14ac:dyDescent="0.7">
      <c r="C58" s="911">
        <v>12</v>
      </c>
      <c r="D58" s="936">
        <v>3</v>
      </c>
      <c r="E58" s="933">
        <v>12</v>
      </c>
      <c r="F58" s="936">
        <v>1</v>
      </c>
      <c r="G58" s="937">
        <v>12</v>
      </c>
      <c r="H58" s="422">
        <v>14</v>
      </c>
      <c r="I58" s="422">
        <v>12</v>
      </c>
      <c r="J58" s="934">
        <v>12</v>
      </c>
      <c r="K58" s="935">
        <v>12</v>
      </c>
      <c r="L58" s="933">
        <v>10</v>
      </c>
      <c r="M58" s="933">
        <v>12</v>
      </c>
      <c r="N58" s="936">
        <v>8</v>
      </c>
      <c r="O58" s="937">
        <v>12</v>
      </c>
      <c r="P58" s="933">
        <v>6</v>
      </c>
      <c r="Q58" s="933">
        <v>12</v>
      </c>
      <c r="R58" s="936">
        <v>4</v>
      </c>
      <c r="S58" s="937">
        <v>12</v>
      </c>
      <c r="T58" s="933">
        <v>2</v>
      </c>
      <c r="U58" s="933">
        <v>12</v>
      </c>
      <c r="V58" s="931">
        <v>15</v>
      </c>
      <c r="W58" s="932">
        <v>12</v>
      </c>
      <c r="X58" s="422">
        <v>13</v>
      </c>
      <c r="Y58" s="422">
        <v>12</v>
      </c>
      <c r="Z58" s="936">
        <v>11</v>
      </c>
      <c r="AA58" s="937">
        <v>12</v>
      </c>
      <c r="AB58" s="933">
        <v>9</v>
      </c>
      <c r="AC58" s="933">
        <v>12</v>
      </c>
      <c r="AD58" s="936">
        <v>7</v>
      </c>
      <c r="AE58" s="937">
        <v>12</v>
      </c>
      <c r="AF58" s="933">
        <v>5</v>
      </c>
      <c r="AG58" s="937">
        <v>12</v>
      </c>
      <c r="AH58" s="430"/>
      <c r="AI58" s="431"/>
      <c r="AJ58" s="370"/>
      <c r="AK58" s="370"/>
      <c r="AL58" s="370"/>
      <c r="AM58" s="370"/>
      <c r="AN58" s="370"/>
      <c r="AO58" s="370"/>
      <c r="AP58" s="370"/>
      <c r="AQ58" s="370"/>
      <c r="AR58" s="370"/>
      <c r="AS58" s="370"/>
      <c r="AT58" s="370"/>
    </row>
    <row r="59" spans="3:46" ht="24.5" x14ac:dyDescent="0.7">
      <c r="C59" s="911">
        <v>13</v>
      </c>
      <c r="D59" s="936">
        <v>2</v>
      </c>
      <c r="E59" s="933">
        <v>13</v>
      </c>
      <c r="F59" s="931">
        <v>15</v>
      </c>
      <c r="G59" s="932">
        <v>13</v>
      </c>
      <c r="H59" s="938">
        <v>13</v>
      </c>
      <c r="I59" s="938">
        <v>13</v>
      </c>
      <c r="J59" s="936">
        <v>11</v>
      </c>
      <c r="K59" s="937">
        <v>13</v>
      </c>
      <c r="L59" s="933">
        <v>9</v>
      </c>
      <c r="M59" s="933">
        <v>13</v>
      </c>
      <c r="N59" s="936">
        <v>7</v>
      </c>
      <c r="O59" s="937">
        <v>13</v>
      </c>
      <c r="P59" s="933">
        <v>5</v>
      </c>
      <c r="Q59" s="933">
        <v>13</v>
      </c>
      <c r="R59" s="936">
        <v>3</v>
      </c>
      <c r="S59" s="937">
        <v>13</v>
      </c>
      <c r="T59" s="933">
        <v>1</v>
      </c>
      <c r="U59" s="933">
        <v>13</v>
      </c>
      <c r="V59" s="931">
        <v>14</v>
      </c>
      <c r="W59" s="932">
        <v>13</v>
      </c>
      <c r="X59" s="933">
        <v>12</v>
      </c>
      <c r="Y59" s="933">
        <v>13</v>
      </c>
      <c r="Z59" s="936">
        <v>10</v>
      </c>
      <c r="AA59" s="937">
        <v>13</v>
      </c>
      <c r="AB59" s="933">
        <v>8</v>
      </c>
      <c r="AC59" s="933">
        <v>13</v>
      </c>
      <c r="AD59" s="936">
        <v>6</v>
      </c>
      <c r="AE59" s="937">
        <v>13</v>
      </c>
      <c r="AF59" s="933">
        <v>4</v>
      </c>
      <c r="AG59" s="937">
        <v>13</v>
      </c>
      <c r="AH59" s="430"/>
      <c r="AI59" s="432"/>
      <c r="AJ59" s="370"/>
      <c r="AK59" s="370"/>
      <c r="AL59" s="370"/>
      <c r="AM59" s="370"/>
      <c r="AN59" s="370"/>
      <c r="AO59" s="370"/>
      <c r="AP59" s="370"/>
      <c r="AQ59" s="370"/>
      <c r="AR59" s="370"/>
      <c r="AS59" s="370"/>
      <c r="AT59" s="370"/>
    </row>
    <row r="60" spans="3:46" ht="24.5" x14ac:dyDescent="0.7">
      <c r="C60" s="911">
        <v>14</v>
      </c>
      <c r="D60" s="936">
        <v>1</v>
      </c>
      <c r="E60" s="933">
        <v>14</v>
      </c>
      <c r="F60" s="934">
        <v>14</v>
      </c>
      <c r="G60" s="935">
        <v>14</v>
      </c>
      <c r="H60" s="933">
        <v>12</v>
      </c>
      <c r="I60" s="933">
        <v>14</v>
      </c>
      <c r="J60" s="936">
        <v>10</v>
      </c>
      <c r="K60" s="937">
        <v>14</v>
      </c>
      <c r="L60" s="933">
        <v>8</v>
      </c>
      <c r="M60" s="933">
        <v>14</v>
      </c>
      <c r="N60" s="936">
        <v>6</v>
      </c>
      <c r="O60" s="937">
        <v>14</v>
      </c>
      <c r="P60" s="933">
        <v>4</v>
      </c>
      <c r="Q60" s="933">
        <v>14</v>
      </c>
      <c r="R60" s="936">
        <v>2</v>
      </c>
      <c r="S60" s="937">
        <v>14</v>
      </c>
      <c r="T60" s="422">
        <v>15</v>
      </c>
      <c r="U60" s="422">
        <v>14</v>
      </c>
      <c r="V60" s="936">
        <v>13</v>
      </c>
      <c r="W60" s="937">
        <v>14</v>
      </c>
      <c r="X60" s="933">
        <v>11</v>
      </c>
      <c r="Y60" s="933">
        <v>14</v>
      </c>
      <c r="Z60" s="936">
        <v>9</v>
      </c>
      <c r="AA60" s="937">
        <v>14</v>
      </c>
      <c r="AB60" s="933">
        <v>7</v>
      </c>
      <c r="AC60" s="933">
        <v>14</v>
      </c>
      <c r="AD60" s="936">
        <v>5</v>
      </c>
      <c r="AE60" s="937">
        <v>14</v>
      </c>
      <c r="AF60" s="933">
        <v>3</v>
      </c>
      <c r="AG60" s="937">
        <v>14</v>
      </c>
      <c r="AH60" s="430"/>
      <c r="AI60" s="432"/>
      <c r="AJ60" s="370"/>
      <c r="AK60" s="370"/>
      <c r="AL60" s="370"/>
      <c r="AM60" s="370"/>
      <c r="AN60" s="370"/>
      <c r="AO60" s="370"/>
      <c r="AP60" s="370"/>
      <c r="AQ60" s="370"/>
      <c r="AR60" s="370"/>
      <c r="AS60" s="370"/>
      <c r="AT60" s="370"/>
    </row>
    <row r="61" spans="3:46" ht="24.5" x14ac:dyDescent="0.7">
      <c r="C61" s="911">
        <v>15</v>
      </c>
      <c r="D61" s="939">
        <v>15</v>
      </c>
      <c r="E61" s="940">
        <v>15</v>
      </c>
      <c r="F61" s="941">
        <v>13</v>
      </c>
      <c r="G61" s="942">
        <v>15</v>
      </c>
      <c r="H61" s="943">
        <v>11</v>
      </c>
      <c r="I61" s="943">
        <v>15</v>
      </c>
      <c r="J61" s="941">
        <v>9</v>
      </c>
      <c r="K61" s="942">
        <v>15</v>
      </c>
      <c r="L61" s="943">
        <v>7</v>
      </c>
      <c r="M61" s="943">
        <v>15</v>
      </c>
      <c r="N61" s="941">
        <v>5</v>
      </c>
      <c r="O61" s="942">
        <v>15</v>
      </c>
      <c r="P61" s="943">
        <v>3</v>
      </c>
      <c r="Q61" s="943">
        <v>15</v>
      </c>
      <c r="R61" s="941">
        <v>1</v>
      </c>
      <c r="S61" s="942">
        <v>15</v>
      </c>
      <c r="T61" s="943">
        <v>14</v>
      </c>
      <c r="U61" s="943">
        <v>15</v>
      </c>
      <c r="V61" s="941">
        <v>12</v>
      </c>
      <c r="W61" s="942">
        <v>15</v>
      </c>
      <c r="X61" s="943">
        <v>10</v>
      </c>
      <c r="Y61" s="943">
        <v>15</v>
      </c>
      <c r="Z61" s="941">
        <v>8</v>
      </c>
      <c r="AA61" s="942">
        <v>15</v>
      </c>
      <c r="AB61" s="943">
        <v>6</v>
      </c>
      <c r="AC61" s="943">
        <v>15</v>
      </c>
      <c r="AD61" s="941">
        <v>4</v>
      </c>
      <c r="AE61" s="942">
        <v>15</v>
      </c>
      <c r="AF61" s="943">
        <v>2</v>
      </c>
      <c r="AG61" s="942">
        <v>15</v>
      </c>
      <c r="AH61" s="370"/>
      <c r="AI61" s="370"/>
      <c r="AJ61" s="370"/>
      <c r="AK61" s="370"/>
      <c r="AL61" s="370"/>
      <c r="AM61" s="370"/>
      <c r="AN61" s="370"/>
      <c r="AO61" s="370"/>
      <c r="AP61" s="370"/>
      <c r="AQ61" s="370"/>
      <c r="AR61" s="370"/>
      <c r="AS61" s="370"/>
      <c r="AT61" s="370"/>
    </row>
    <row r="62" spans="3:46" ht="20" x14ac:dyDescent="0.4">
      <c r="C62" s="376"/>
      <c r="D62" s="376"/>
      <c r="E62" s="376"/>
      <c r="F62" s="376"/>
      <c r="G62" s="376"/>
      <c r="H62" s="376"/>
      <c r="I62" s="376"/>
      <c r="J62" s="376"/>
      <c r="K62" s="376"/>
      <c r="L62" s="376"/>
      <c r="M62" s="376"/>
      <c r="N62" s="376"/>
      <c r="O62" s="376"/>
      <c r="P62" s="376"/>
      <c r="Q62" s="376"/>
      <c r="R62" s="376"/>
      <c r="S62" s="376"/>
      <c r="T62" s="376"/>
      <c r="U62" s="376"/>
      <c r="V62" s="376"/>
      <c r="W62" s="376"/>
      <c r="X62" s="376"/>
      <c r="Y62" s="376"/>
      <c r="Z62" s="376"/>
      <c r="AA62" s="376"/>
      <c r="AB62" s="376"/>
      <c r="AC62" s="376"/>
      <c r="AD62" s="376"/>
      <c r="AE62" s="376"/>
      <c r="AF62" s="376"/>
      <c r="AG62" s="376"/>
    </row>
  </sheetData>
  <sheetProtection sheet="1" objects="1" scenarios="1"/>
  <mergeCells count="50">
    <mergeCell ref="C44:C46"/>
    <mergeCell ref="P4:Q4"/>
    <mergeCell ref="R4:S4"/>
    <mergeCell ref="T4:U4"/>
    <mergeCell ref="V4:W4"/>
    <mergeCell ref="D4:E4"/>
    <mergeCell ref="F4:G4"/>
    <mergeCell ref="H4:I4"/>
    <mergeCell ref="J4:K4"/>
    <mergeCell ref="L4:M4"/>
    <mergeCell ref="N4:O4"/>
    <mergeCell ref="N45:O45"/>
    <mergeCell ref="D45:E45"/>
    <mergeCell ref="F45:G45"/>
    <mergeCell ref="H45:I45"/>
    <mergeCell ref="J45:K45"/>
    <mergeCell ref="DB4:DD4"/>
    <mergeCell ref="CM4:CO4"/>
    <mergeCell ref="CP4:CR4"/>
    <mergeCell ref="CS4:CU4"/>
    <mergeCell ref="P45:Q45"/>
    <mergeCell ref="R45:S45"/>
    <mergeCell ref="T45:U45"/>
    <mergeCell ref="V45:W45"/>
    <mergeCell ref="AB45:AC45"/>
    <mergeCell ref="CG4:CI4"/>
    <mergeCell ref="CJ4:CL4"/>
    <mergeCell ref="BR4:BT4"/>
    <mergeCell ref="BU4:BW4"/>
    <mergeCell ref="BX4:BZ4"/>
    <mergeCell ref="CA4:CC4"/>
    <mergeCell ref="AB4:AC4"/>
    <mergeCell ref="AD4:AE4"/>
    <mergeCell ref="AF4:AG4"/>
    <mergeCell ref="AJ4:AK4"/>
    <mergeCell ref="CV4:CX4"/>
    <mergeCell ref="L45:M45"/>
    <mergeCell ref="AD45:AE45"/>
    <mergeCell ref="AF45:AG45"/>
    <mergeCell ref="X4:Y4"/>
    <mergeCell ref="Z4:AA4"/>
    <mergeCell ref="X45:Y45"/>
    <mergeCell ref="Z45:AA45"/>
    <mergeCell ref="CY4:DA4"/>
    <mergeCell ref="BC4:BE4"/>
    <mergeCell ref="BF4:BH4"/>
    <mergeCell ref="BI4:BK4"/>
    <mergeCell ref="BL4:BN4"/>
    <mergeCell ref="BO4:BQ4"/>
    <mergeCell ref="CD4:CF4"/>
  </mergeCells>
  <pageMargins left="0.2298611111111111" right="0.35972222222222222" top="0.27013888888888887" bottom="0.20972222222222223" header="0.51180555555555551" footer="0.51180555555555551"/>
  <pageSetup paperSize="9" scale="75" firstPageNumber="0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AG55"/>
  <sheetViews>
    <sheetView topLeftCell="A10" zoomScale="55" zoomScaleNormal="55" workbookViewId="0">
      <selection activeCell="D28" sqref="D28:D50"/>
    </sheetView>
  </sheetViews>
  <sheetFormatPr baseColWidth="10" defaultRowHeight="12.5" x14ac:dyDescent="0.25"/>
  <cols>
    <col min="1" max="1" width="8.1796875" style="370" customWidth="1"/>
    <col min="2" max="2" width="39.26953125" style="370" customWidth="1"/>
    <col min="3" max="3" width="3.453125" style="370" customWidth="1"/>
    <col min="4" max="4" width="5" style="370" customWidth="1"/>
    <col min="5" max="7" width="7" style="370" customWidth="1"/>
    <col min="8" max="8" width="3.1796875" style="370" customWidth="1"/>
    <col min="9" max="9" width="13.1796875" style="370" customWidth="1"/>
    <col min="10" max="10" width="2.453125" style="370" customWidth="1"/>
    <col min="11" max="11" width="14.1796875" style="370" customWidth="1"/>
    <col min="12" max="12" width="3.453125" style="370" customWidth="1"/>
    <col min="13" max="13" width="27.26953125" hidden="1" customWidth="1"/>
    <col min="14" max="14" width="2.7265625" style="370" hidden="1" customWidth="1"/>
    <col min="15" max="15" width="16.453125" style="370" hidden="1" customWidth="1"/>
    <col min="16" max="16" width="42.453125" style="370" hidden="1" customWidth="1"/>
    <col min="17" max="20" width="4.7265625" style="370" hidden="1" customWidth="1"/>
    <col min="21" max="21" width="4" style="370" hidden="1" customWidth="1"/>
    <col min="22" max="22" width="43.453125" style="370" hidden="1" customWidth="1"/>
    <col min="23" max="23" width="9.453125" style="370" hidden="1" customWidth="1"/>
    <col min="24" max="24" width="7.26953125" style="370" hidden="1" customWidth="1"/>
    <col min="25" max="25" width="6.7265625" style="370" hidden="1" customWidth="1"/>
    <col min="26" max="26" width="9.81640625" style="370" hidden="1" customWidth="1"/>
    <col min="27" max="27" width="4.453125" style="370" hidden="1" customWidth="1"/>
    <col min="28" max="28" width="3.7265625" style="370" hidden="1" customWidth="1"/>
    <col min="29" max="29" width="12.7265625" style="370" hidden="1" customWidth="1"/>
    <col min="30" max="30" width="3.7265625" style="370" hidden="1" customWidth="1"/>
    <col min="31" max="31" width="5.81640625" style="370" hidden="1" customWidth="1"/>
    <col min="32" max="32" width="3.7265625" style="370" hidden="1" customWidth="1"/>
    <col min="33" max="33" width="11.453125" style="370" hidden="1" customWidth="1"/>
    <col min="34" max="36" width="11.453125" style="370" customWidth="1"/>
    <col min="37" max="260" width="11.453125" style="370"/>
    <col min="261" max="261" width="10.26953125" style="370" customWidth="1"/>
    <col min="262" max="262" width="10.7265625" style="370" customWidth="1"/>
    <col min="263" max="263" width="17" style="370" customWidth="1"/>
    <col min="264" max="270" width="10.7265625" style="370" customWidth="1"/>
    <col min="271" max="271" width="5.26953125" style="370" customWidth="1"/>
    <col min="272" max="276" width="4.7265625" style="370" customWidth="1"/>
    <col min="277" max="277" width="4" style="370" customWidth="1"/>
    <col min="278" max="278" width="10.1796875" style="370" customWidth="1"/>
    <col min="279" max="279" width="9.453125" style="370" customWidth="1"/>
    <col min="280" max="280" width="7.26953125" style="370" customWidth="1"/>
    <col min="281" max="281" width="6.7265625" style="370" customWidth="1"/>
    <col min="282" max="282" width="13" style="370" customWidth="1"/>
    <col min="283" max="288" width="3.7265625" style="370" customWidth="1"/>
    <col min="289" max="516" width="11.453125" style="370"/>
    <col min="517" max="517" width="10.26953125" style="370" customWidth="1"/>
    <col min="518" max="518" width="10.7265625" style="370" customWidth="1"/>
    <col min="519" max="519" width="17" style="370" customWidth="1"/>
    <col min="520" max="526" width="10.7265625" style="370" customWidth="1"/>
    <col min="527" max="527" width="5.26953125" style="370" customWidth="1"/>
    <col min="528" max="532" width="4.7265625" style="370" customWidth="1"/>
    <col min="533" max="533" width="4" style="370" customWidth="1"/>
    <col min="534" max="534" width="10.1796875" style="370" customWidth="1"/>
    <col min="535" max="535" width="9.453125" style="370" customWidth="1"/>
    <col min="536" max="536" width="7.26953125" style="370" customWidth="1"/>
    <col min="537" max="537" width="6.7265625" style="370" customWidth="1"/>
    <col min="538" max="538" width="13" style="370" customWidth="1"/>
    <col min="539" max="544" width="3.7265625" style="370" customWidth="1"/>
    <col min="545" max="772" width="11.453125" style="370"/>
    <col min="773" max="773" width="10.26953125" style="370" customWidth="1"/>
    <col min="774" max="774" width="10.7265625" style="370" customWidth="1"/>
    <col min="775" max="775" width="17" style="370" customWidth="1"/>
    <col min="776" max="782" width="10.7265625" style="370" customWidth="1"/>
    <col min="783" max="783" width="5.26953125" style="370" customWidth="1"/>
    <col min="784" max="788" width="4.7265625" style="370" customWidth="1"/>
    <col min="789" max="789" width="4" style="370" customWidth="1"/>
    <col min="790" max="790" width="10.1796875" style="370" customWidth="1"/>
    <col min="791" max="791" width="9.453125" style="370" customWidth="1"/>
    <col min="792" max="792" width="7.26953125" style="370" customWidth="1"/>
    <col min="793" max="793" width="6.7265625" style="370" customWidth="1"/>
    <col min="794" max="794" width="13" style="370" customWidth="1"/>
    <col min="795" max="800" width="3.7265625" style="370" customWidth="1"/>
    <col min="801" max="1028" width="11.453125" style="370"/>
    <col min="1029" max="1029" width="10.26953125" style="370" customWidth="1"/>
    <col min="1030" max="1030" width="10.7265625" style="370" customWidth="1"/>
    <col min="1031" max="1031" width="17" style="370" customWidth="1"/>
    <col min="1032" max="1038" width="10.7265625" style="370" customWidth="1"/>
    <col min="1039" max="1039" width="5.26953125" style="370" customWidth="1"/>
    <col min="1040" max="1044" width="4.7265625" style="370" customWidth="1"/>
    <col min="1045" max="1045" width="4" style="370" customWidth="1"/>
    <col min="1046" max="1046" width="10.1796875" style="370" customWidth="1"/>
    <col min="1047" max="1047" width="9.453125" style="370" customWidth="1"/>
    <col min="1048" max="1048" width="7.26953125" style="370" customWidth="1"/>
    <col min="1049" max="1049" width="6.7265625" style="370" customWidth="1"/>
    <col min="1050" max="1050" width="13" style="370" customWidth="1"/>
    <col min="1051" max="1056" width="3.7265625" style="370" customWidth="1"/>
    <col min="1057" max="1284" width="11.453125" style="370"/>
    <col min="1285" max="1285" width="10.26953125" style="370" customWidth="1"/>
    <col min="1286" max="1286" width="10.7265625" style="370" customWidth="1"/>
    <col min="1287" max="1287" width="17" style="370" customWidth="1"/>
    <col min="1288" max="1294" width="10.7265625" style="370" customWidth="1"/>
    <col min="1295" max="1295" width="5.26953125" style="370" customWidth="1"/>
    <col min="1296" max="1300" width="4.7265625" style="370" customWidth="1"/>
    <col min="1301" max="1301" width="4" style="370" customWidth="1"/>
    <col min="1302" max="1302" width="10.1796875" style="370" customWidth="1"/>
    <col min="1303" max="1303" width="9.453125" style="370" customWidth="1"/>
    <col min="1304" max="1304" width="7.26953125" style="370" customWidth="1"/>
    <col min="1305" max="1305" width="6.7265625" style="370" customWidth="1"/>
    <col min="1306" max="1306" width="13" style="370" customWidth="1"/>
    <col min="1307" max="1312" width="3.7265625" style="370" customWidth="1"/>
    <col min="1313" max="1540" width="11.453125" style="370"/>
    <col min="1541" max="1541" width="10.26953125" style="370" customWidth="1"/>
    <col min="1542" max="1542" width="10.7265625" style="370" customWidth="1"/>
    <col min="1543" max="1543" width="17" style="370" customWidth="1"/>
    <col min="1544" max="1550" width="10.7265625" style="370" customWidth="1"/>
    <col min="1551" max="1551" width="5.26953125" style="370" customWidth="1"/>
    <col min="1552" max="1556" width="4.7265625" style="370" customWidth="1"/>
    <col min="1557" max="1557" width="4" style="370" customWidth="1"/>
    <col min="1558" max="1558" width="10.1796875" style="370" customWidth="1"/>
    <col min="1559" max="1559" width="9.453125" style="370" customWidth="1"/>
    <col min="1560" max="1560" width="7.26953125" style="370" customWidth="1"/>
    <col min="1561" max="1561" width="6.7265625" style="370" customWidth="1"/>
    <col min="1562" max="1562" width="13" style="370" customWidth="1"/>
    <col min="1563" max="1568" width="3.7265625" style="370" customWidth="1"/>
    <col min="1569" max="1796" width="11.453125" style="370"/>
    <col min="1797" max="1797" width="10.26953125" style="370" customWidth="1"/>
    <col min="1798" max="1798" width="10.7265625" style="370" customWidth="1"/>
    <col min="1799" max="1799" width="17" style="370" customWidth="1"/>
    <col min="1800" max="1806" width="10.7265625" style="370" customWidth="1"/>
    <col min="1807" max="1807" width="5.26953125" style="370" customWidth="1"/>
    <col min="1808" max="1812" width="4.7265625" style="370" customWidth="1"/>
    <col min="1813" max="1813" width="4" style="370" customWidth="1"/>
    <col min="1814" max="1814" width="10.1796875" style="370" customWidth="1"/>
    <col min="1815" max="1815" width="9.453125" style="370" customWidth="1"/>
    <col min="1816" max="1816" width="7.26953125" style="370" customWidth="1"/>
    <col min="1817" max="1817" width="6.7265625" style="370" customWidth="1"/>
    <col min="1818" max="1818" width="13" style="370" customWidth="1"/>
    <col min="1819" max="1824" width="3.7265625" style="370" customWidth="1"/>
    <col min="1825" max="2052" width="11.453125" style="370"/>
    <col min="2053" max="2053" width="10.26953125" style="370" customWidth="1"/>
    <col min="2054" max="2054" width="10.7265625" style="370" customWidth="1"/>
    <col min="2055" max="2055" width="17" style="370" customWidth="1"/>
    <col min="2056" max="2062" width="10.7265625" style="370" customWidth="1"/>
    <col min="2063" max="2063" width="5.26953125" style="370" customWidth="1"/>
    <col min="2064" max="2068" width="4.7265625" style="370" customWidth="1"/>
    <col min="2069" max="2069" width="4" style="370" customWidth="1"/>
    <col min="2070" max="2070" width="10.1796875" style="370" customWidth="1"/>
    <col min="2071" max="2071" width="9.453125" style="370" customWidth="1"/>
    <col min="2072" max="2072" width="7.26953125" style="370" customWidth="1"/>
    <col min="2073" max="2073" width="6.7265625" style="370" customWidth="1"/>
    <col min="2074" max="2074" width="13" style="370" customWidth="1"/>
    <col min="2075" max="2080" width="3.7265625" style="370" customWidth="1"/>
    <col min="2081" max="2308" width="11.453125" style="370"/>
    <col min="2309" max="2309" width="10.26953125" style="370" customWidth="1"/>
    <col min="2310" max="2310" width="10.7265625" style="370" customWidth="1"/>
    <col min="2311" max="2311" width="17" style="370" customWidth="1"/>
    <col min="2312" max="2318" width="10.7265625" style="370" customWidth="1"/>
    <col min="2319" max="2319" width="5.26953125" style="370" customWidth="1"/>
    <col min="2320" max="2324" width="4.7265625" style="370" customWidth="1"/>
    <col min="2325" max="2325" width="4" style="370" customWidth="1"/>
    <col min="2326" max="2326" width="10.1796875" style="370" customWidth="1"/>
    <col min="2327" max="2327" width="9.453125" style="370" customWidth="1"/>
    <col min="2328" max="2328" width="7.26953125" style="370" customWidth="1"/>
    <col min="2329" max="2329" width="6.7265625" style="370" customWidth="1"/>
    <col min="2330" max="2330" width="13" style="370" customWidth="1"/>
    <col min="2331" max="2336" width="3.7265625" style="370" customWidth="1"/>
    <col min="2337" max="2564" width="11.453125" style="370"/>
    <col min="2565" max="2565" width="10.26953125" style="370" customWidth="1"/>
    <col min="2566" max="2566" width="10.7265625" style="370" customWidth="1"/>
    <col min="2567" max="2567" width="17" style="370" customWidth="1"/>
    <col min="2568" max="2574" width="10.7265625" style="370" customWidth="1"/>
    <col min="2575" max="2575" width="5.26953125" style="370" customWidth="1"/>
    <col min="2576" max="2580" width="4.7265625" style="370" customWidth="1"/>
    <col min="2581" max="2581" width="4" style="370" customWidth="1"/>
    <col min="2582" max="2582" width="10.1796875" style="370" customWidth="1"/>
    <col min="2583" max="2583" width="9.453125" style="370" customWidth="1"/>
    <col min="2584" max="2584" width="7.26953125" style="370" customWidth="1"/>
    <col min="2585" max="2585" width="6.7265625" style="370" customWidth="1"/>
    <col min="2586" max="2586" width="13" style="370" customWidth="1"/>
    <col min="2587" max="2592" width="3.7265625" style="370" customWidth="1"/>
    <col min="2593" max="2820" width="11.453125" style="370"/>
    <col min="2821" max="2821" width="10.26953125" style="370" customWidth="1"/>
    <col min="2822" max="2822" width="10.7265625" style="370" customWidth="1"/>
    <col min="2823" max="2823" width="17" style="370" customWidth="1"/>
    <col min="2824" max="2830" width="10.7265625" style="370" customWidth="1"/>
    <col min="2831" max="2831" width="5.26953125" style="370" customWidth="1"/>
    <col min="2832" max="2836" width="4.7265625" style="370" customWidth="1"/>
    <col min="2837" max="2837" width="4" style="370" customWidth="1"/>
    <col min="2838" max="2838" width="10.1796875" style="370" customWidth="1"/>
    <col min="2839" max="2839" width="9.453125" style="370" customWidth="1"/>
    <col min="2840" max="2840" width="7.26953125" style="370" customWidth="1"/>
    <col min="2841" max="2841" width="6.7265625" style="370" customWidth="1"/>
    <col min="2842" max="2842" width="13" style="370" customWidth="1"/>
    <col min="2843" max="2848" width="3.7265625" style="370" customWidth="1"/>
    <col min="2849" max="3076" width="11.453125" style="370"/>
    <col min="3077" max="3077" width="10.26953125" style="370" customWidth="1"/>
    <col min="3078" max="3078" width="10.7265625" style="370" customWidth="1"/>
    <col min="3079" max="3079" width="17" style="370" customWidth="1"/>
    <col min="3080" max="3086" width="10.7265625" style="370" customWidth="1"/>
    <col min="3087" max="3087" width="5.26953125" style="370" customWidth="1"/>
    <col min="3088" max="3092" width="4.7265625" style="370" customWidth="1"/>
    <col min="3093" max="3093" width="4" style="370" customWidth="1"/>
    <col min="3094" max="3094" width="10.1796875" style="370" customWidth="1"/>
    <col min="3095" max="3095" width="9.453125" style="370" customWidth="1"/>
    <col min="3096" max="3096" width="7.26953125" style="370" customWidth="1"/>
    <col min="3097" max="3097" width="6.7265625" style="370" customWidth="1"/>
    <col min="3098" max="3098" width="13" style="370" customWidth="1"/>
    <col min="3099" max="3104" width="3.7265625" style="370" customWidth="1"/>
    <col min="3105" max="3332" width="11.453125" style="370"/>
    <col min="3333" max="3333" width="10.26953125" style="370" customWidth="1"/>
    <col min="3334" max="3334" width="10.7265625" style="370" customWidth="1"/>
    <col min="3335" max="3335" width="17" style="370" customWidth="1"/>
    <col min="3336" max="3342" width="10.7265625" style="370" customWidth="1"/>
    <col min="3343" max="3343" width="5.26953125" style="370" customWidth="1"/>
    <col min="3344" max="3348" width="4.7265625" style="370" customWidth="1"/>
    <col min="3349" max="3349" width="4" style="370" customWidth="1"/>
    <col min="3350" max="3350" width="10.1796875" style="370" customWidth="1"/>
    <col min="3351" max="3351" width="9.453125" style="370" customWidth="1"/>
    <col min="3352" max="3352" width="7.26953125" style="370" customWidth="1"/>
    <col min="3353" max="3353" width="6.7265625" style="370" customWidth="1"/>
    <col min="3354" max="3354" width="13" style="370" customWidth="1"/>
    <col min="3355" max="3360" width="3.7265625" style="370" customWidth="1"/>
    <col min="3361" max="3588" width="11.453125" style="370"/>
    <col min="3589" max="3589" width="10.26953125" style="370" customWidth="1"/>
    <col min="3590" max="3590" width="10.7265625" style="370" customWidth="1"/>
    <col min="3591" max="3591" width="17" style="370" customWidth="1"/>
    <col min="3592" max="3598" width="10.7265625" style="370" customWidth="1"/>
    <col min="3599" max="3599" width="5.26953125" style="370" customWidth="1"/>
    <col min="3600" max="3604" width="4.7265625" style="370" customWidth="1"/>
    <col min="3605" max="3605" width="4" style="370" customWidth="1"/>
    <col min="3606" max="3606" width="10.1796875" style="370" customWidth="1"/>
    <col min="3607" max="3607" width="9.453125" style="370" customWidth="1"/>
    <col min="3608" max="3608" width="7.26953125" style="370" customWidth="1"/>
    <col min="3609" max="3609" width="6.7265625" style="370" customWidth="1"/>
    <col min="3610" max="3610" width="13" style="370" customWidth="1"/>
    <col min="3611" max="3616" width="3.7265625" style="370" customWidth="1"/>
    <col min="3617" max="3844" width="11.453125" style="370"/>
    <col min="3845" max="3845" width="10.26953125" style="370" customWidth="1"/>
    <col min="3846" max="3846" width="10.7265625" style="370" customWidth="1"/>
    <col min="3847" max="3847" width="17" style="370" customWidth="1"/>
    <col min="3848" max="3854" width="10.7265625" style="370" customWidth="1"/>
    <col min="3855" max="3855" width="5.26953125" style="370" customWidth="1"/>
    <col min="3856" max="3860" width="4.7265625" style="370" customWidth="1"/>
    <col min="3861" max="3861" width="4" style="370" customWidth="1"/>
    <col min="3862" max="3862" width="10.1796875" style="370" customWidth="1"/>
    <col min="3863" max="3863" width="9.453125" style="370" customWidth="1"/>
    <col min="3864" max="3864" width="7.26953125" style="370" customWidth="1"/>
    <col min="3865" max="3865" width="6.7265625" style="370" customWidth="1"/>
    <col min="3866" max="3866" width="13" style="370" customWidth="1"/>
    <col min="3867" max="3872" width="3.7265625" style="370" customWidth="1"/>
    <col min="3873" max="4100" width="11.453125" style="370"/>
    <col min="4101" max="4101" width="10.26953125" style="370" customWidth="1"/>
    <col min="4102" max="4102" width="10.7265625" style="370" customWidth="1"/>
    <col min="4103" max="4103" width="17" style="370" customWidth="1"/>
    <col min="4104" max="4110" width="10.7265625" style="370" customWidth="1"/>
    <col min="4111" max="4111" width="5.26953125" style="370" customWidth="1"/>
    <col min="4112" max="4116" width="4.7265625" style="370" customWidth="1"/>
    <col min="4117" max="4117" width="4" style="370" customWidth="1"/>
    <col min="4118" max="4118" width="10.1796875" style="370" customWidth="1"/>
    <col min="4119" max="4119" width="9.453125" style="370" customWidth="1"/>
    <col min="4120" max="4120" width="7.26953125" style="370" customWidth="1"/>
    <col min="4121" max="4121" width="6.7265625" style="370" customWidth="1"/>
    <col min="4122" max="4122" width="13" style="370" customWidth="1"/>
    <col min="4123" max="4128" width="3.7265625" style="370" customWidth="1"/>
    <col min="4129" max="4356" width="11.453125" style="370"/>
    <col min="4357" max="4357" width="10.26953125" style="370" customWidth="1"/>
    <col min="4358" max="4358" width="10.7265625" style="370" customWidth="1"/>
    <col min="4359" max="4359" width="17" style="370" customWidth="1"/>
    <col min="4360" max="4366" width="10.7265625" style="370" customWidth="1"/>
    <col min="4367" max="4367" width="5.26953125" style="370" customWidth="1"/>
    <col min="4368" max="4372" width="4.7265625" style="370" customWidth="1"/>
    <col min="4373" max="4373" width="4" style="370" customWidth="1"/>
    <col min="4374" max="4374" width="10.1796875" style="370" customWidth="1"/>
    <col min="4375" max="4375" width="9.453125" style="370" customWidth="1"/>
    <col min="4376" max="4376" width="7.26953125" style="370" customWidth="1"/>
    <col min="4377" max="4377" width="6.7265625" style="370" customWidth="1"/>
    <col min="4378" max="4378" width="13" style="370" customWidth="1"/>
    <col min="4379" max="4384" width="3.7265625" style="370" customWidth="1"/>
    <col min="4385" max="4612" width="11.453125" style="370"/>
    <col min="4613" max="4613" width="10.26953125" style="370" customWidth="1"/>
    <col min="4614" max="4614" width="10.7265625" style="370" customWidth="1"/>
    <col min="4615" max="4615" width="17" style="370" customWidth="1"/>
    <col min="4616" max="4622" width="10.7265625" style="370" customWidth="1"/>
    <col min="4623" max="4623" width="5.26953125" style="370" customWidth="1"/>
    <col min="4624" max="4628" width="4.7265625" style="370" customWidth="1"/>
    <col min="4629" max="4629" width="4" style="370" customWidth="1"/>
    <col min="4630" max="4630" width="10.1796875" style="370" customWidth="1"/>
    <col min="4631" max="4631" width="9.453125" style="370" customWidth="1"/>
    <col min="4632" max="4632" width="7.26953125" style="370" customWidth="1"/>
    <col min="4633" max="4633" width="6.7265625" style="370" customWidth="1"/>
    <col min="4634" max="4634" width="13" style="370" customWidth="1"/>
    <col min="4635" max="4640" width="3.7265625" style="370" customWidth="1"/>
    <col min="4641" max="4868" width="11.453125" style="370"/>
    <col min="4869" max="4869" width="10.26953125" style="370" customWidth="1"/>
    <col min="4870" max="4870" width="10.7265625" style="370" customWidth="1"/>
    <col min="4871" max="4871" width="17" style="370" customWidth="1"/>
    <col min="4872" max="4878" width="10.7265625" style="370" customWidth="1"/>
    <col min="4879" max="4879" width="5.26953125" style="370" customWidth="1"/>
    <col min="4880" max="4884" width="4.7265625" style="370" customWidth="1"/>
    <col min="4885" max="4885" width="4" style="370" customWidth="1"/>
    <col min="4886" max="4886" width="10.1796875" style="370" customWidth="1"/>
    <col min="4887" max="4887" width="9.453125" style="370" customWidth="1"/>
    <col min="4888" max="4888" width="7.26953125" style="370" customWidth="1"/>
    <col min="4889" max="4889" width="6.7265625" style="370" customWidth="1"/>
    <col min="4890" max="4890" width="13" style="370" customWidth="1"/>
    <col min="4891" max="4896" width="3.7265625" style="370" customWidth="1"/>
    <col min="4897" max="5124" width="11.453125" style="370"/>
    <col min="5125" max="5125" width="10.26953125" style="370" customWidth="1"/>
    <col min="5126" max="5126" width="10.7265625" style="370" customWidth="1"/>
    <col min="5127" max="5127" width="17" style="370" customWidth="1"/>
    <col min="5128" max="5134" width="10.7265625" style="370" customWidth="1"/>
    <col min="5135" max="5135" width="5.26953125" style="370" customWidth="1"/>
    <col min="5136" max="5140" width="4.7265625" style="370" customWidth="1"/>
    <col min="5141" max="5141" width="4" style="370" customWidth="1"/>
    <col min="5142" max="5142" width="10.1796875" style="370" customWidth="1"/>
    <col min="5143" max="5143" width="9.453125" style="370" customWidth="1"/>
    <col min="5144" max="5144" width="7.26953125" style="370" customWidth="1"/>
    <col min="5145" max="5145" width="6.7265625" style="370" customWidth="1"/>
    <col min="5146" max="5146" width="13" style="370" customWidth="1"/>
    <col min="5147" max="5152" width="3.7265625" style="370" customWidth="1"/>
    <col min="5153" max="5380" width="11.453125" style="370"/>
    <col min="5381" max="5381" width="10.26953125" style="370" customWidth="1"/>
    <col min="5382" max="5382" width="10.7265625" style="370" customWidth="1"/>
    <col min="5383" max="5383" width="17" style="370" customWidth="1"/>
    <col min="5384" max="5390" width="10.7265625" style="370" customWidth="1"/>
    <col min="5391" max="5391" width="5.26953125" style="370" customWidth="1"/>
    <col min="5392" max="5396" width="4.7265625" style="370" customWidth="1"/>
    <col min="5397" max="5397" width="4" style="370" customWidth="1"/>
    <col min="5398" max="5398" width="10.1796875" style="370" customWidth="1"/>
    <col min="5399" max="5399" width="9.453125" style="370" customWidth="1"/>
    <col min="5400" max="5400" width="7.26953125" style="370" customWidth="1"/>
    <col min="5401" max="5401" width="6.7265625" style="370" customWidth="1"/>
    <col min="5402" max="5402" width="13" style="370" customWidth="1"/>
    <col min="5403" max="5408" width="3.7265625" style="370" customWidth="1"/>
    <col min="5409" max="5636" width="11.453125" style="370"/>
    <col min="5637" max="5637" width="10.26953125" style="370" customWidth="1"/>
    <col min="5638" max="5638" width="10.7265625" style="370" customWidth="1"/>
    <col min="5639" max="5639" width="17" style="370" customWidth="1"/>
    <col min="5640" max="5646" width="10.7265625" style="370" customWidth="1"/>
    <col min="5647" max="5647" width="5.26953125" style="370" customWidth="1"/>
    <col min="5648" max="5652" width="4.7265625" style="370" customWidth="1"/>
    <col min="5653" max="5653" width="4" style="370" customWidth="1"/>
    <col min="5654" max="5654" width="10.1796875" style="370" customWidth="1"/>
    <col min="5655" max="5655" width="9.453125" style="370" customWidth="1"/>
    <col min="5656" max="5656" width="7.26953125" style="370" customWidth="1"/>
    <col min="5657" max="5657" width="6.7265625" style="370" customWidth="1"/>
    <col min="5658" max="5658" width="13" style="370" customWidth="1"/>
    <col min="5659" max="5664" width="3.7265625" style="370" customWidth="1"/>
    <col min="5665" max="5892" width="11.453125" style="370"/>
    <col min="5893" max="5893" width="10.26953125" style="370" customWidth="1"/>
    <col min="5894" max="5894" width="10.7265625" style="370" customWidth="1"/>
    <col min="5895" max="5895" width="17" style="370" customWidth="1"/>
    <col min="5896" max="5902" width="10.7265625" style="370" customWidth="1"/>
    <col min="5903" max="5903" width="5.26953125" style="370" customWidth="1"/>
    <col min="5904" max="5908" width="4.7265625" style="370" customWidth="1"/>
    <col min="5909" max="5909" width="4" style="370" customWidth="1"/>
    <col min="5910" max="5910" width="10.1796875" style="370" customWidth="1"/>
    <col min="5911" max="5911" width="9.453125" style="370" customWidth="1"/>
    <col min="5912" max="5912" width="7.26953125" style="370" customWidth="1"/>
    <col min="5913" max="5913" width="6.7265625" style="370" customWidth="1"/>
    <col min="5914" max="5914" width="13" style="370" customWidth="1"/>
    <col min="5915" max="5920" width="3.7265625" style="370" customWidth="1"/>
    <col min="5921" max="6148" width="11.453125" style="370"/>
    <col min="6149" max="6149" width="10.26953125" style="370" customWidth="1"/>
    <col min="6150" max="6150" width="10.7265625" style="370" customWidth="1"/>
    <col min="6151" max="6151" width="17" style="370" customWidth="1"/>
    <col min="6152" max="6158" width="10.7265625" style="370" customWidth="1"/>
    <col min="6159" max="6159" width="5.26953125" style="370" customWidth="1"/>
    <col min="6160" max="6164" width="4.7265625" style="370" customWidth="1"/>
    <col min="6165" max="6165" width="4" style="370" customWidth="1"/>
    <col min="6166" max="6166" width="10.1796875" style="370" customWidth="1"/>
    <col min="6167" max="6167" width="9.453125" style="370" customWidth="1"/>
    <col min="6168" max="6168" width="7.26953125" style="370" customWidth="1"/>
    <col min="6169" max="6169" width="6.7265625" style="370" customWidth="1"/>
    <col min="6170" max="6170" width="13" style="370" customWidth="1"/>
    <col min="6171" max="6176" width="3.7265625" style="370" customWidth="1"/>
    <col min="6177" max="6404" width="11.453125" style="370"/>
    <col min="6405" max="6405" width="10.26953125" style="370" customWidth="1"/>
    <col min="6406" max="6406" width="10.7265625" style="370" customWidth="1"/>
    <col min="6407" max="6407" width="17" style="370" customWidth="1"/>
    <col min="6408" max="6414" width="10.7265625" style="370" customWidth="1"/>
    <col min="6415" max="6415" width="5.26953125" style="370" customWidth="1"/>
    <col min="6416" max="6420" width="4.7265625" style="370" customWidth="1"/>
    <col min="6421" max="6421" width="4" style="370" customWidth="1"/>
    <col min="6422" max="6422" width="10.1796875" style="370" customWidth="1"/>
    <col min="6423" max="6423" width="9.453125" style="370" customWidth="1"/>
    <col min="6424" max="6424" width="7.26953125" style="370" customWidth="1"/>
    <col min="6425" max="6425" width="6.7265625" style="370" customWidth="1"/>
    <col min="6426" max="6426" width="13" style="370" customWidth="1"/>
    <col min="6427" max="6432" width="3.7265625" style="370" customWidth="1"/>
    <col min="6433" max="6660" width="11.453125" style="370"/>
    <col min="6661" max="6661" width="10.26953125" style="370" customWidth="1"/>
    <col min="6662" max="6662" width="10.7265625" style="370" customWidth="1"/>
    <col min="6663" max="6663" width="17" style="370" customWidth="1"/>
    <col min="6664" max="6670" width="10.7265625" style="370" customWidth="1"/>
    <col min="6671" max="6671" width="5.26953125" style="370" customWidth="1"/>
    <col min="6672" max="6676" width="4.7265625" style="370" customWidth="1"/>
    <col min="6677" max="6677" width="4" style="370" customWidth="1"/>
    <col min="6678" max="6678" width="10.1796875" style="370" customWidth="1"/>
    <col min="6679" max="6679" width="9.453125" style="370" customWidth="1"/>
    <col min="6680" max="6680" width="7.26953125" style="370" customWidth="1"/>
    <col min="6681" max="6681" width="6.7265625" style="370" customWidth="1"/>
    <col min="6682" max="6682" width="13" style="370" customWidth="1"/>
    <col min="6683" max="6688" width="3.7265625" style="370" customWidth="1"/>
    <col min="6689" max="6916" width="11.453125" style="370"/>
    <col min="6917" max="6917" width="10.26953125" style="370" customWidth="1"/>
    <col min="6918" max="6918" width="10.7265625" style="370" customWidth="1"/>
    <col min="6919" max="6919" width="17" style="370" customWidth="1"/>
    <col min="6920" max="6926" width="10.7265625" style="370" customWidth="1"/>
    <col min="6927" max="6927" width="5.26953125" style="370" customWidth="1"/>
    <col min="6928" max="6932" width="4.7265625" style="370" customWidth="1"/>
    <col min="6933" max="6933" width="4" style="370" customWidth="1"/>
    <col min="6934" max="6934" width="10.1796875" style="370" customWidth="1"/>
    <col min="6935" max="6935" width="9.453125" style="370" customWidth="1"/>
    <col min="6936" max="6936" width="7.26953125" style="370" customWidth="1"/>
    <col min="6937" max="6937" width="6.7265625" style="370" customWidth="1"/>
    <col min="6938" max="6938" width="13" style="370" customWidth="1"/>
    <col min="6939" max="6944" width="3.7265625" style="370" customWidth="1"/>
    <col min="6945" max="7172" width="11.453125" style="370"/>
    <col min="7173" max="7173" width="10.26953125" style="370" customWidth="1"/>
    <col min="7174" max="7174" width="10.7265625" style="370" customWidth="1"/>
    <col min="7175" max="7175" width="17" style="370" customWidth="1"/>
    <col min="7176" max="7182" width="10.7265625" style="370" customWidth="1"/>
    <col min="7183" max="7183" width="5.26953125" style="370" customWidth="1"/>
    <col min="7184" max="7188" width="4.7265625" style="370" customWidth="1"/>
    <col min="7189" max="7189" width="4" style="370" customWidth="1"/>
    <col min="7190" max="7190" width="10.1796875" style="370" customWidth="1"/>
    <col min="7191" max="7191" width="9.453125" style="370" customWidth="1"/>
    <col min="7192" max="7192" width="7.26953125" style="370" customWidth="1"/>
    <col min="7193" max="7193" width="6.7265625" style="370" customWidth="1"/>
    <col min="7194" max="7194" width="13" style="370" customWidth="1"/>
    <col min="7195" max="7200" width="3.7265625" style="370" customWidth="1"/>
    <col min="7201" max="7428" width="11.453125" style="370"/>
    <col min="7429" max="7429" width="10.26953125" style="370" customWidth="1"/>
    <col min="7430" max="7430" width="10.7265625" style="370" customWidth="1"/>
    <col min="7431" max="7431" width="17" style="370" customWidth="1"/>
    <col min="7432" max="7438" width="10.7265625" style="370" customWidth="1"/>
    <col min="7439" max="7439" width="5.26953125" style="370" customWidth="1"/>
    <col min="7440" max="7444" width="4.7265625" style="370" customWidth="1"/>
    <col min="7445" max="7445" width="4" style="370" customWidth="1"/>
    <col min="7446" max="7446" width="10.1796875" style="370" customWidth="1"/>
    <col min="7447" max="7447" width="9.453125" style="370" customWidth="1"/>
    <col min="7448" max="7448" width="7.26953125" style="370" customWidth="1"/>
    <col min="7449" max="7449" width="6.7265625" style="370" customWidth="1"/>
    <col min="7450" max="7450" width="13" style="370" customWidth="1"/>
    <col min="7451" max="7456" width="3.7265625" style="370" customWidth="1"/>
    <col min="7457" max="7684" width="11.453125" style="370"/>
    <col min="7685" max="7685" width="10.26953125" style="370" customWidth="1"/>
    <col min="7686" max="7686" width="10.7265625" style="370" customWidth="1"/>
    <col min="7687" max="7687" width="17" style="370" customWidth="1"/>
    <col min="7688" max="7694" width="10.7265625" style="370" customWidth="1"/>
    <col min="7695" max="7695" width="5.26953125" style="370" customWidth="1"/>
    <col min="7696" max="7700" width="4.7265625" style="370" customWidth="1"/>
    <col min="7701" max="7701" width="4" style="370" customWidth="1"/>
    <col min="7702" max="7702" width="10.1796875" style="370" customWidth="1"/>
    <col min="7703" max="7703" width="9.453125" style="370" customWidth="1"/>
    <col min="7704" max="7704" width="7.26953125" style="370" customWidth="1"/>
    <col min="7705" max="7705" width="6.7265625" style="370" customWidth="1"/>
    <col min="7706" max="7706" width="13" style="370" customWidth="1"/>
    <col min="7707" max="7712" width="3.7265625" style="370" customWidth="1"/>
    <col min="7713" max="7940" width="11.453125" style="370"/>
    <col min="7941" max="7941" width="10.26953125" style="370" customWidth="1"/>
    <col min="7942" max="7942" width="10.7265625" style="370" customWidth="1"/>
    <col min="7943" max="7943" width="17" style="370" customWidth="1"/>
    <col min="7944" max="7950" width="10.7265625" style="370" customWidth="1"/>
    <col min="7951" max="7951" width="5.26953125" style="370" customWidth="1"/>
    <col min="7952" max="7956" width="4.7265625" style="370" customWidth="1"/>
    <col min="7957" max="7957" width="4" style="370" customWidth="1"/>
    <col min="7958" max="7958" width="10.1796875" style="370" customWidth="1"/>
    <col min="7959" max="7959" width="9.453125" style="370" customWidth="1"/>
    <col min="7960" max="7960" width="7.26953125" style="370" customWidth="1"/>
    <col min="7961" max="7961" width="6.7265625" style="370" customWidth="1"/>
    <col min="7962" max="7962" width="13" style="370" customWidth="1"/>
    <col min="7963" max="7968" width="3.7265625" style="370" customWidth="1"/>
    <col min="7969" max="8196" width="11.453125" style="370"/>
    <col min="8197" max="8197" width="10.26953125" style="370" customWidth="1"/>
    <col min="8198" max="8198" width="10.7265625" style="370" customWidth="1"/>
    <col min="8199" max="8199" width="17" style="370" customWidth="1"/>
    <col min="8200" max="8206" width="10.7265625" style="370" customWidth="1"/>
    <col min="8207" max="8207" width="5.26953125" style="370" customWidth="1"/>
    <col min="8208" max="8212" width="4.7265625" style="370" customWidth="1"/>
    <col min="8213" max="8213" width="4" style="370" customWidth="1"/>
    <col min="8214" max="8214" width="10.1796875" style="370" customWidth="1"/>
    <col min="8215" max="8215" width="9.453125" style="370" customWidth="1"/>
    <col min="8216" max="8216" width="7.26953125" style="370" customWidth="1"/>
    <col min="8217" max="8217" width="6.7265625" style="370" customWidth="1"/>
    <col min="8218" max="8218" width="13" style="370" customWidth="1"/>
    <col min="8219" max="8224" width="3.7265625" style="370" customWidth="1"/>
    <col min="8225" max="8452" width="11.453125" style="370"/>
    <col min="8453" max="8453" width="10.26953125" style="370" customWidth="1"/>
    <col min="8454" max="8454" width="10.7265625" style="370" customWidth="1"/>
    <col min="8455" max="8455" width="17" style="370" customWidth="1"/>
    <col min="8456" max="8462" width="10.7265625" style="370" customWidth="1"/>
    <col min="8463" max="8463" width="5.26953125" style="370" customWidth="1"/>
    <col min="8464" max="8468" width="4.7265625" style="370" customWidth="1"/>
    <col min="8469" max="8469" width="4" style="370" customWidth="1"/>
    <col min="8470" max="8470" width="10.1796875" style="370" customWidth="1"/>
    <col min="8471" max="8471" width="9.453125" style="370" customWidth="1"/>
    <col min="8472" max="8472" width="7.26953125" style="370" customWidth="1"/>
    <col min="8473" max="8473" width="6.7265625" style="370" customWidth="1"/>
    <col min="8474" max="8474" width="13" style="370" customWidth="1"/>
    <col min="8475" max="8480" width="3.7265625" style="370" customWidth="1"/>
    <col min="8481" max="8708" width="11.453125" style="370"/>
    <col min="8709" max="8709" width="10.26953125" style="370" customWidth="1"/>
    <col min="8710" max="8710" width="10.7265625" style="370" customWidth="1"/>
    <col min="8711" max="8711" width="17" style="370" customWidth="1"/>
    <col min="8712" max="8718" width="10.7265625" style="370" customWidth="1"/>
    <col min="8719" max="8719" width="5.26953125" style="370" customWidth="1"/>
    <col min="8720" max="8724" width="4.7265625" style="370" customWidth="1"/>
    <col min="8725" max="8725" width="4" style="370" customWidth="1"/>
    <col min="8726" max="8726" width="10.1796875" style="370" customWidth="1"/>
    <col min="8727" max="8727" width="9.453125" style="370" customWidth="1"/>
    <col min="8728" max="8728" width="7.26953125" style="370" customWidth="1"/>
    <col min="8729" max="8729" width="6.7265625" style="370" customWidth="1"/>
    <col min="8730" max="8730" width="13" style="370" customWidth="1"/>
    <col min="8731" max="8736" width="3.7265625" style="370" customWidth="1"/>
    <col min="8737" max="8964" width="11.453125" style="370"/>
    <col min="8965" max="8965" width="10.26953125" style="370" customWidth="1"/>
    <col min="8966" max="8966" width="10.7265625" style="370" customWidth="1"/>
    <col min="8967" max="8967" width="17" style="370" customWidth="1"/>
    <col min="8968" max="8974" width="10.7265625" style="370" customWidth="1"/>
    <col min="8975" max="8975" width="5.26953125" style="370" customWidth="1"/>
    <col min="8976" max="8980" width="4.7265625" style="370" customWidth="1"/>
    <col min="8981" max="8981" width="4" style="370" customWidth="1"/>
    <col min="8982" max="8982" width="10.1796875" style="370" customWidth="1"/>
    <col min="8983" max="8983" width="9.453125" style="370" customWidth="1"/>
    <col min="8984" max="8984" width="7.26953125" style="370" customWidth="1"/>
    <col min="8985" max="8985" width="6.7265625" style="370" customWidth="1"/>
    <col min="8986" max="8986" width="13" style="370" customWidth="1"/>
    <col min="8987" max="8992" width="3.7265625" style="370" customWidth="1"/>
    <col min="8993" max="9220" width="11.453125" style="370"/>
    <col min="9221" max="9221" width="10.26953125" style="370" customWidth="1"/>
    <col min="9222" max="9222" width="10.7265625" style="370" customWidth="1"/>
    <col min="9223" max="9223" width="17" style="370" customWidth="1"/>
    <col min="9224" max="9230" width="10.7265625" style="370" customWidth="1"/>
    <col min="9231" max="9231" width="5.26953125" style="370" customWidth="1"/>
    <col min="9232" max="9236" width="4.7265625" style="370" customWidth="1"/>
    <col min="9237" max="9237" width="4" style="370" customWidth="1"/>
    <col min="9238" max="9238" width="10.1796875" style="370" customWidth="1"/>
    <col min="9239" max="9239" width="9.453125" style="370" customWidth="1"/>
    <col min="9240" max="9240" width="7.26953125" style="370" customWidth="1"/>
    <col min="9241" max="9241" width="6.7265625" style="370" customWidth="1"/>
    <col min="9242" max="9242" width="13" style="370" customWidth="1"/>
    <col min="9243" max="9248" width="3.7265625" style="370" customWidth="1"/>
    <col min="9249" max="9476" width="11.453125" style="370"/>
    <col min="9477" max="9477" width="10.26953125" style="370" customWidth="1"/>
    <col min="9478" max="9478" width="10.7265625" style="370" customWidth="1"/>
    <col min="9479" max="9479" width="17" style="370" customWidth="1"/>
    <col min="9480" max="9486" width="10.7265625" style="370" customWidth="1"/>
    <col min="9487" max="9487" width="5.26953125" style="370" customWidth="1"/>
    <col min="9488" max="9492" width="4.7265625" style="370" customWidth="1"/>
    <col min="9493" max="9493" width="4" style="370" customWidth="1"/>
    <col min="9494" max="9494" width="10.1796875" style="370" customWidth="1"/>
    <col min="9495" max="9495" width="9.453125" style="370" customWidth="1"/>
    <col min="9496" max="9496" width="7.26953125" style="370" customWidth="1"/>
    <col min="9497" max="9497" width="6.7265625" style="370" customWidth="1"/>
    <col min="9498" max="9498" width="13" style="370" customWidth="1"/>
    <col min="9499" max="9504" width="3.7265625" style="370" customWidth="1"/>
    <col min="9505" max="9732" width="11.453125" style="370"/>
    <col min="9733" max="9733" width="10.26953125" style="370" customWidth="1"/>
    <col min="9734" max="9734" width="10.7265625" style="370" customWidth="1"/>
    <col min="9735" max="9735" width="17" style="370" customWidth="1"/>
    <col min="9736" max="9742" width="10.7265625" style="370" customWidth="1"/>
    <col min="9743" max="9743" width="5.26953125" style="370" customWidth="1"/>
    <col min="9744" max="9748" width="4.7265625" style="370" customWidth="1"/>
    <col min="9749" max="9749" width="4" style="370" customWidth="1"/>
    <col min="9750" max="9750" width="10.1796875" style="370" customWidth="1"/>
    <col min="9751" max="9751" width="9.453125" style="370" customWidth="1"/>
    <col min="9752" max="9752" width="7.26953125" style="370" customWidth="1"/>
    <col min="9753" max="9753" width="6.7265625" style="370" customWidth="1"/>
    <col min="9754" max="9754" width="13" style="370" customWidth="1"/>
    <col min="9755" max="9760" width="3.7265625" style="370" customWidth="1"/>
    <col min="9761" max="9988" width="11.453125" style="370"/>
    <col min="9989" max="9989" width="10.26953125" style="370" customWidth="1"/>
    <col min="9990" max="9990" width="10.7265625" style="370" customWidth="1"/>
    <col min="9991" max="9991" width="17" style="370" customWidth="1"/>
    <col min="9992" max="9998" width="10.7265625" style="370" customWidth="1"/>
    <col min="9999" max="9999" width="5.26953125" style="370" customWidth="1"/>
    <col min="10000" max="10004" width="4.7265625" style="370" customWidth="1"/>
    <col min="10005" max="10005" width="4" style="370" customWidth="1"/>
    <col min="10006" max="10006" width="10.1796875" style="370" customWidth="1"/>
    <col min="10007" max="10007" width="9.453125" style="370" customWidth="1"/>
    <col min="10008" max="10008" width="7.26953125" style="370" customWidth="1"/>
    <col min="10009" max="10009" width="6.7265625" style="370" customWidth="1"/>
    <col min="10010" max="10010" width="13" style="370" customWidth="1"/>
    <col min="10011" max="10016" width="3.7265625" style="370" customWidth="1"/>
    <col min="10017" max="10244" width="11.453125" style="370"/>
    <col min="10245" max="10245" width="10.26953125" style="370" customWidth="1"/>
    <col min="10246" max="10246" width="10.7265625" style="370" customWidth="1"/>
    <col min="10247" max="10247" width="17" style="370" customWidth="1"/>
    <col min="10248" max="10254" width="10.7265625" style="370" customWidth="1"/>
    <col min="10255" max="10255" width="5.26953125" style="370" customWidth="1"/>
    <col min="10256" max="10260" width="4.7265625" style="370" customWidth="1"/>
    <col min="10261" max="10261" width="4" style="370" customWidth="1"/>
    <col min="10262" max="10262" width="10.1796875" style="370" customWidth="1"/>
    <col min="10263" max="10263" width="9.453125" style="370" customWidth="1"/>
    <col min="10264" max="10264" width="7.26953125" style="370" customWidth="1"/>
    <col min="10265" max="10265" width="6.7265625" style="370" customWidth="1"/>
    <col min="10266" max="10266" width="13" style="370" customWidth="1"/>
    <col min="10267" max="10272" width="3.7265625" style="370" customWidth="1"/>
    <col min="10273" max="10500" width="11.453125" style="370"/>
    <col min="10501" max="10501" width="10.26953125" style="370" customWidth="1"/>
    <col min="10502" max="10502" width="10.7265625" style="370" customWidth="1"/>
    <col min="10503" max="10503" width="17" style="370" customWidth="1"/>
    <col min="10504" max="10510" width="10.7265625" style="370" customWidth="1"/>
    <col min="10511" max="10511" width="5.26953125" style="370" customWidth="1"/>
    <col min="10512" max="10516" width="4.7265625" style="370" customWidth="1"/>
    <col min="10517" max="10517" width="4" style="370" customWidth="1"/>
    <col min="10518" max="10518" width="10.1796875" style="370" customWidth="1"/>
    <col min="10519" max="10519" width="9.453125" style="370" customWidth="1"/>
    <col min="10520" max="10520" width="7.26953125" style="370" customWidth="1"/>
    <col min="10521" max="10521" width="6.7265625" style="370" customWidth="1"/>
    <col min="10522" max="10522" width="13" style="370" customWidth="1"/>
    <col min="10523" max="10528" width="3.7265625" style="370" customWidth="1"/>
    <col min="10529" max="10756" width="11.453125" style="370"/>
    <col min="10757" max="10757" width="10.26953125" style="370" customWidth="1"/>
    <col min="10758" max="10758" width="10.7265625" style="370" customWidth="1"/>
    <col min="10759" max="10759" width="17" style="370" customWidth="1"/>
    <col min="10760" max="10766" width="10.7265625" style="370" customWidth="1"/>
    <col min="10767" max="10767" width="5.26953125" style="370" customWidth="1"/>
    <col min="10768" max="10772" width="4.7265625" style="370" customWidth="1"/>
    <col min="10773" max="10773" width="4" style="370" customWidth="1"/>
    <col min="10774" max="10774" width="10.1796875" style="370" customWidth="1"/>
    <col min="10775" max="10775" width="9.453125" style="370" customWidth="1"/>
    <col min="10776" max="10776" width="7.26953125" style="370" customWidth="1"/>
    <col min="10777" max="10777" width="6.7265625" style="370" customWidth="1"/>
    <col min="10778" max="10778" width="13" style="370" customWidth="1"/>
    <col min="10779" max="10784" width="3.7265625" style="370" customWidth="1"/>
    <col min="10785" max="11012" width="11.453125" style="370"/>
    <col min="11013" max="11013" width="10.26953125" style="370" customWidth="1"/>
    <col min="11014" max="11014" width="10.7265625" style="370" customWidth="1"/>
    <col min="11015" max="11015" width="17" style="370" customWidth="1"/>
    <col min="11016" max="11022" width="10.7265625" style="370" customWidth="1"/>
    <col min="11023" max="11023" width="5.26953125" style="370" customWidth="1"/>
    <col min="11024" max="11028" width="4.7265625" style="370" customWidth="1"/>
    <col min="11029" max="11029" width="4" style="370" customWidth="1"/>
    <col min="11030" max="11030" width="10.1796875" style="370" customWidth="1"/>
    <col min="11031" max="11031" width="9.453125" style="370" customWidth="1"/>
    <col min="11032" max="11032" width="7.26953125" style="370" customWidth="1"/>
    <col min="11033" max="11033" width="6.7265625" style="370" customWidth="1"/>
    <col min="11034" max="11034" width="13" style="370" customWidth="1"/>
    <col min="11035" max="11040" width="3.7265625" style="370" customWidth="1"/>
    <col min="11041" max="11268" width="11.453125" style="370"/>
    <col min="11269" max="11269" width="10.26953125" style="370" customWidth="1"/>
    <col min="11270" max="11270" width="10.7265625" style="370" customWidth="1"/>
    <col min="11271" max="11271" width="17" style="370" customWidth="1"/>
    <col min="11272" max="11278" width="10.7265625" style="370" customWidth="1"/>
    <col min="11279" max="11279" width="5.26953125" style="370" customWidth="1"/>
    <col min="11280" max="11284" width="4.7265625" style="370" customWidth="1"/>
    <col min="11285" max="11285" width="4" style="370" customWidth="1"/>
    <col min="11286" max="11286" width="10.1796875" style="370" customWidth="1"/>
    <col min="11287" max="11287" width="9.453125" style="370" customWidth="1"/>
    <col min="11288" max="11288" width="7.26953125" style="370" customWidth="1"/>
    <col min="11289" max="11289" width="6.7265625" style="370" customWidth="1"/>
    <col min="11290" max="11290" width="13" style="370" customWidth="1"/>
    <col min="11291" max="11296" width="3.7265625" style="370" customWidth="1"/>
    <col min="11297" max="11524" width="11.453125" style="370"/>
    <col min="11525" max="11525" width="10.26953125" style="370" customWidth="1"/>
    <col min="11526" max="11526" width="10.7265625" style="370" customWidth="1"/>
    <col min="11527" max="11527" width="17" style="370" customWidth="1"/>
    <col min="11528" max="11534" width="10.7265625" style="370" customWidth="1"/>
    <col min="11535" max="11535" width="5.26953125" style="370" customWidth="1"/>
    <col min="11536" max="11540" width="4.7265625" style="370" customWidth="1"/>
    <col min="11541" max="11541" width="4" style="370" customWidth="1"/>
    <col min="11542" max="11542" width="10.1796875" style="370" customWidth="1"/>
    <col min="11543" max="11543" width="9.453125" style="370" customWidth="1"/>
    <col min="11544" max="11544" width="7.26953125" style="370" customWidth="1"/>
    <col min="11545" max="11545" width="6.7265625" style="370" customWidth="1"/>
    <col min="11546" max="11546" width="13" style="370" customWidth="1"/>
    <col min="11547" max="11552" width="3.7265625" style="370" customWidth="1"/>
    <col min="11553" max="11780" width="11.453125" style="370"/>
    <col min="11781" max="11781" width="10.26953125" style="370" customWidth="1"/>
    <col min="11782" max="11782" width="10.7265625" style="370" customWidth="1"/>
    <col min="11783" max="11783" width="17" style="370" customWidth="1"/>
    <col min="11784" max="11790" width="10.7265625" style="370" customWidth="1"/>
    <col min="11791" max="11791" width="5.26953125" style="370" customWidth="1"/>
    <col min="11792" max="11796" width="4.7265625" style="370" customWidth="1"/>
    <col min="11797" max="11797" width="4" style="370" customWidth="1"/>
    <col min="11798" max="11798" width="10.1796875" style="370" customWidth="1"/>
    <col min="11799" max="11799" width="9.453125" style="370" customWidth="1"/>
    <col min="11800" max="11800" width="7.26953125" style="370" customWidth="1"/>
    <col min="11801" max="11801" width="6.7265625" style="370" customWidth="1"/>
    <col min="11802" max="11802" width="13" style="370" customWidth="1"/>
    <col min="11803" max="11808" width="3.7265625" style="370" customWidth="1"/>
    <col min="11809" max="12036" width="11.453125" style="370"/>
    <col min="12037" max="12037" width="10.26953125" style="370" customWidth="1"/>
    <col min="12038" max="12038" width="10.7265625" style="370" customWidth="1"/>
    <col min="12039" max="12039" width="17" style="370" customWidth="1"/>
    <col min="12040" max="12046" width="10.7265625" style="370" customWidth="1"/>
    <col min="12047" max="12047" width="5.26953125" style="370" customWidth="1"/>
    <col min="12048" max="12052" width="4.7265625" style="370" customWidth="1"/>
    <col min="12053" max="12053" width="4" style="370" customWidth="1"/>
    <col min="12054" max="12054" width="10.1796875" style="370" customWidth="1"/>
    <col min="12055" max="12055" width="9.453125" style="370" customWidth="1"/>
    <col min="12056" max="12056" width="7.26953125" style="370" customWidth="1"/>
    <col min="12057" max="12057" width="6.7265625" style="370" customWidth="1"/>
    <col min="12058" max="12058" width="13" style="370" customWidth="1"/>
    <col min="12059" max="12064" width="3.7265625" style="370" customWidth="1"/>
    <col min="12065" max="12292" width="11.453125" style="370"/>
    <col min="12293" max="12293" width="10.26953125" style="370" customWidth="1"/>
    <col min="12294" max="12294" width="10.7265625" style="370" customWidth="1"/>
    <col min="12295" max="12295" width="17" style="370" customWidth="1"/>
    <col min="12296" max="12302" width="10.7265625" style="370" customWidth="1"/>
    <col min="12303" max="12303" width="5.26953125" style="370" customWidth="1"/>
    <col min="12304" max="12308" width="4.7265625" style="370" customWidth="1"/>
    <col min="12309" max="12309" width="4" style="370" customWidth="1"/>
    <col min="12310" max="12310" width="10.1796875" style="370" customWidth="1"/>
    <col min="12311" max="12311" width="9.453125" style="370" customWidth="1"/>
    <col min="12312" max="12312" width="7.26953125" style="370" customWidth="1"/>
    <col min="12313" max="12313" width="6.7265625" style="370" customWidth="1"/>
    <col min="12314" max="12314" width="13" style="370" customWidth="1"/>
    <col min="12315" max="12320" width="3.7265625" style="370" customWidth="1"/>
    <col min="12321" max="12548" width="11.453125" style="370"/>
    <col min="12549" max="12549" width="10.26953125" style="370" customWidth="1"/>
    <col min="12550" max="12550" width="10.7265625" style="370" customWidth="1"/>
    <col min="12551" max="12551" width="17" style="370" customWidth="1"/>
    <col min="12552" max="12558" width="10.7265625" style="370" customWidth="1"/>
    <col min="12559" max="12559" width="5.26953125" style="370" customWidth="1"/>
    <col min="12560" max="12564" width="4.7265625" style="370" customWidth="1"/>
    <col min="12565" max="12565" width="4" style="370" customWidth="1"/>
    <col min="12566" max="12566" width="10.1796875" style="370" customWidth="1"/>
    <col min="12567" max="12567" width="9.453125" style="370" customWidth="1"/>
    <col min="12568" max="12568" width="7.26953125" style="370" customWidth="1"/>
    <col min="12569" max="12569" width="6.7265625" style="370" customWidth="1"/>
    <col min="12570" max="12570" width="13" style="370" customWidth="1"/>
    <col min="12571" max="12576" width="3.7265625" style="370" customWidth="1"/>
    <col min="12577" max="12804" width="11.453125" style="370"/>
    <col min="12805" max="12805" width="10.26953125" style="370" customWidth="1"/>
    <col min="12806" max="12806" width="10.7265625" style="370" customWidth="1"/>
    <col min="12807" max="12807" width="17" style="370" customWidth="1"/>
    <col min="12808" max="12814" width="10.7265625" style="370" customWidth="1"/>
    <col min="12815" max="12815" width="5.26953125" style="370" customWidth="1"/>
    <col min="12816" max="12820" width="4.7265625" style="370" customWidth="1"/>
    <col min="12821" max="12821" width="4" style="370" customWidth="1"/>
    <col min="12822" max="12822" width="10.1796875" style="370" customWidth="1"/>
    <col min="12823" max="12823" width="9.453125" style="370" customWidth="1"/>
    <col min="12824" max="12824" width="7.26953125" style="370" customWidth="1"/>
    <col min="12825" max="12825" width="6.7265625" style="370" customWidth="1"/>
    <col min="12826" max="12826" width="13" style="370" customWidth="1"/>
    <col min="12827" max="12832" width="3.7265625" style="370" customWidth="1"/>
    <col min="12833" max="13060" width="11.453125" style="370"/>
    <col min="13061" max="13061" width="10.26953125" style="370" customWidth="1"/>
    <col min="13062" max="13062" width="10.7265625" style="370" customWidth="1"/>
    <col min="13063" max="13063" width="17" style="370" customWidth="1"/>
    <col min="13064" max="13070" width="10.7265625" style="370" customWidth="1"/>
    <col min="13071" max="13071" width="5.26953125" style="370" customWidth="1"/>
    <col min="13072" max="13076" width="4.7265625" style="370" customWidth="1"/>
    <col min="13077" max="13077" width="4" style="370" customWidth="1"/>
    <col min="13078" max="13078" width="10.1796875" style="370" customWidth="1"/>
    <col min="13079" max="13079" width="9.453125" style="370" customWidth="1"/>
    <col min="13080" max="13080" width="7.26953125" style="370" customWidth="1"/>
    <col min="13081" max="13081" width="6.7265625" style="370" customWidth="1"/>
    <col min="13082" max="13082" width="13" style="370" customWidth="1"/>
    <col min="13083" max="13088" width="3.7265625" style="370" customWidth="1"/>
    <col min="13089" max="13316" width="11.453125" style="370"/>
    <col min="13317" max="13317" width="10.26953125" style="370" customWidth="1"/>
    <col min="13318" max="13318" width="10.7265625" style="370" customWidth="1"/>
    <col min="13319" max="13319" width="17" style="370" customWidth="1"/>
    <col min="13320" max="13326" width="10.7265625" style="370" customWidth="1"/>
    <col min="13327" max="13327" width="5.26953125" style="370" customWidth="1"/>
    <col min="13328" max="13332" width="4.7265625" style="370" customWidth="1"/>
    <col min="13333" max="13333" width="4" style="370" customWidth="1"/>
    <col min="13334" max="13334" width="10.1796875" style="370" customWidth="1"/>
    <col min="13335" max="13335" width="9.453125" style="370" customWidth="1"/>
    <col min="13336" max="13336" width="7.26953125" style="370" customWidth="1"/>
    <col min="13337" max="13337" width="6.7265625" style="370" customWidth="1"/>
    <col min="13338" max="13338" width="13" style="370" customWidth="1"/>
    <col min="13339" max="13344" width="3.7265625" style="370" customWidth="1"/>
    <col min="13345" max="13572" width="11.453125" style="370"/>
    <col min="13573" max="13573" width="10.26953125" style="370" customWidth="1"/>
    <col min="13574" max="13574" width="10.7265625" style="370" customWidth="1"/>
    <col min="13575" max="13575" width="17" style="370" customWidth="1"/>
    <col min="13576" max="13582" width="10.7265625" style="370" customWidth="1"/>
    <col min="13583" max="13583" width="5.26953125" style="370" customWidth="1"/>
    <col min="13584" max="13588" width="4.7265625" style="370" customWidth="1"/>
    <col min="13589" max="13589" width="4" style="370" customWidth="1"/>
    <col min="13590" max="13590" width="10.1796875" style="370" customWidth="1"/>
    <col min="13591" max="13591" width="9.453125" style="370" customWidth="1"/>
    <col min="13592" max="13592" width="7.26953125" style="370" customWidth="1"/>
    <col min="13593" max="13593" width="6.7265625" style="370" customWidth="1"/>
    <col min="13594" max="13594" width="13" style="370" customWidth="1"/>
    <col min="13595" max="13600" width="3.7265625" style="370" customWidth="1"/>
    <col min="13601" max="13828" width="11.453125" style="370"/>
    <col min="13829" max="13829" width="10.26953125" style="370" customWidth="1"/>
    <col min="13830" max="13830" width="10.7265625" style="370" customWidth="1"/>
    <col min="13831" max="13831" width="17" style="370" customWidth="1"/>
    <col min="13832" max="13838" width="10.7265625" style="370" customWidth="1"/>
    <col min="13839" max="13839" width="5.26953125" style="370" customWidth="1"/>
    <col min="13840" max="13844" width="4.7265625" style="370" customWidth="1"/>
    <col min="13845" max="13845" width="4" style="370" customWidth="1"/>
    <col min="13846" max="13846" width="10.1796875" style="370" customWidth="1"/>
    <col min="13847" max="13847" width="9.453125" style="370" customWidth="1"/>
    <col min="13848" max="13848" width="7.26953125" style="370" customWidth="1"/>
    <col min="13849" max="13849" width="6.7265625" style="370" customWidth="1"/>
    <col min="13850" max="13850" width="13" style="370" customWidth="1"/>
    <col min="13851" max="13856" width="3.7265625" style="370" customWidth="1"/>
    <col min="13857" max="14084" width="11.453125" style="370"/>
    <col min="14085" max="14085" width="10.26953125" style="370" customWidth="1"/>
    <col min="14086" max="14086" width="10.7265625" style="370" customWidth="1"/>
    <col min="14087" max="14087" width="17" style="370" customWidth="1"/>
    <col min="14088" max="14094" width="10.7265625" style="370" customWidth="1"/>
    <col min="14095" max="14095" width="5.26953125" style="370" customWidth="1"/>
    <col min="14096" max="14100" width="4.7265625" style="370" customWidth="1"/>
    <col min="14101" max="14101" width="4" style="370" customWidth="1"/>
    <col min="14102" max="14102" width="10.1796875" style="370" customWidth="1"/>
    <col min="14103" max="14103" width="9.453125" style="370" customWidth="1"/>
    <col min="14104" max="14104" width="7.26953125" style="370" customWidth="1"/>
    <col min="14105" max="14105" width="6.7265625" style="370" customWidth="1"/>
    <col min="14106" max="14106" width="13" style="370" customWidth="1"/>
    <col min="14107" max="14112" width="3.7265625" style="370" customWidth="1"/>
    <col min="14113" max="14340" width="11.453125" style="370"/>
    <col min="14341" max="14341" width="10.26953125" style="370" customWidth="1"/>
    <col min="14342" max="14342" width="10.7265625" style="370" customWidth="1"/>
    <col min="14343" max="14343" width="17" style="370" customWidth="1"/>
    <col min="14344" max="14350" width="10.7265625" style="370" customWidth="1"/>
    <col min="14351" max="14351" width="5.26953125" style="370" customWidth="1"/>
    <col min="14352" max="14356" width="4.7265625" style="370" customWidth="1"/>
    <col min="14357" max="14357" width="4" style="370" customWidth="1"/>
    <col min="14358" max="14358" width="10.1796875" style="370" customWidth="1"/>
    <col min="14359" max="14359" width="9.453125" style="370" customWidth="1"/>
    <col min="14360" max="14360" width="7.26953125" style="370" customWidth="1"/>
    <col min="14361" max="14361" width="6.7265625" style="370" customWidth="1"/>
    <col min="14362" max="14362" width="13" style="370" customWidth="1"/>
    <col min="14363" max="14368" width="3.7265625" style="370" customWidth="1"/>
    <col min="14369" max="14596" width="11.453125" style="370"/>
    <col min="14597" max="14597" width="10.26953125" style="370" customWidth="1"/>
    <col min="14598" max="14598" width="10.7265625" style="370" customWidth="1"/>
    <col min="14599" max="14599" width="17" style="370" customWidth="1"/>
    <col min="14600" max="14606" width="10.7265625" style="370" customWidth="1"/>
    <col min="14607" max="14607" width="5.26953125" style="370" customWidth="1"/>
    <col min="14608" max="14612" width="4.7265625" style="370" customWidth="1"/>
    <col min="14613" max="14613" width="4" style="370" customWidth="1"/>
    <col min="14614" max="14614" width="10.1796875" style="370" customWidth="1"/>
    <col min="14615" max="14615" width="9.453125" style="370" customWidth="1"/>
    <col min="14616" max="14616" width="7.26953125" style="370" customWidth="1"/>
    <col min="14617" max="14617" width="6.7265625" style="370" customWidth="1"/>
    <col min="14618" max="14618" width="13" style="370" customWidth="1"/>
    <col min="14619" max="14624" width="3.7265625" style="370" customWidth="1"/>
    <col min="14625" max="14852" width="11.453125" style="370"/>
    <col min="14853" max="14853" width="10.26953125" style="370" customWidth="1"/>
    <col min="14854" max="14854" width="10.7265625" style="370" customWidth="1"/>
    <col min="14855" max="14855" width="17" style="370" customWidth="1"/>
    <col min="14856" max="14862" width="10.7265625" style="370" customWidth="1"/>
    <col min="14863" max="14863" width="5.26953125" style="370" customWidth="1"/>
    <col min="14864" max="14868" width="4.7265625" style="370" customWidth="1"/>
    <col min="14869" max="14869" width="4" style="370" customWidth="1"/>
    <col min="14870" max="14870" width="10.1796875" style="370" customWidth="1"/>
    <col min="14871" max="14871" width="9.453125" style="370" customWidth="1"/>
    <col min="14872" max="14872" width="7.26953125" style="370" customWidth="1"/>
    <col min="14873" max="14873" width="6.7265625" style="370" customWidth="1"/>
    <col min="14874" max="14874" width="13" style="370" customWidth="1"/>
    <col min="14875" max="14880" width="3.7265625" style="370" customWidth="1"/>
    <col min="14881" max="15108" width="11.453125" style="370"/>
    <col min="15109" max="15109" width="10.26953125" style="370" customWidth="1"/>
    <col min="15110" max="15110" width="10.7265625" style="370" customWidth="1"/>
    <col min="15111" max="15111" width="17" style="370" customWidth="1"/>
    <col min="15112" max="15118" width="10.7265625" style="370" customWidth="1"/>
    <col min="15119" max="15119" width="5.26953125" style="370" customWidth="1"/>
    <col min="15120" max="15124" width="4.7265625" style="370" customWidth="1"/>
    <col min="15125" max="15125" width="4" style="370" customWidth="1"/>
    <col min="15126" max="15126" width="10.1796875" style="370" customWidth="1"/>
    <col min="15127" max="15127" width="9.453125" style="370" customWidth="1"/>
    <col min="15128" max="15128" width="7.26953125" style="370" customWidth="1"/>
    <col min="15129" max="15129" width="6.7265625" style="370" customWidth="1"/>
    <col min="15130" max="15130" width="13" style="370" customWidth="1"/>
    <col min="15131" max="15136" width="3.7265625" style="370" customWidth="1"/>
    <col min="15137" max="15364" width="11.453125" style="370"/>
    <col min="15365" max="15365" width="10.26953125" style="370" customWidth="1"/>
    <col min="15366" max="15366" width="10.7265625" style="370" customWidth="1"/>
    <col min="15367" max="15367" width="17" style="370" customWidth="1"/>
    <col min="15368" max="15374" width="10.7265625" style="370" customWidth="1"/>
    <col min="15375" max="15375" width="5.26953125" style="370" customWidth="1"/>
    <col min="15376" max="15380" width="4.7265625" style="370" customWidth="1"/>
    <col min="15381" max="15381" width="4" style="370" customWidth="1"/>
    <col min="15382" max="15382" width="10.1796875" style="370" customWidth="1"/>
    <col min="15383" max="15383" width="9.453125" style="370" customWidth="1"/>
    <col min="15384" max="15384" width="7.26953125" style="370" customWidth="1"/>
    <col min="15385" max="15385" width="6.7265625" style="370" customWidth="1"/>
    <col min="15386" max="15386" width="13" style="370" customWidth="1"/>
    <col min="15387" max="15392" width="3.7265625" style="370" customWidth="1"/>
    <col min="15393" max="15620" width="11.453125" style="370"/>
    <col min="15621" max="15621" width="10.26953125" style="370" customWidth="1"/>
    <col min="15622" max="15622" width="10.7265625" style="370" customWidth="1"/>
    <col min="15623" max="15623" width="17" style="370" customWidth="1"/>
    <col min="15624" max="15630" width="10.7265625" style="370" customWidth="1"/>
    <col min="15631" max="15631" width="5.26953125" style="370" customWidth="1"/>
    <col min="15632" max="15636" width="4.7265625" style="370" customWidth="1"/>
    <col min="15637" max="15637" width="4" style="370" customWidth="1"/>
    <col min="15638" max="15638" width="10.1796875" style="370" customWidth="1"/>
    <col min="15639" max="15639" width="9.453125" style="370" customWidth="1"/>
    <col min="15640" max="15640" width="7.26953125" style="370" customWidth="1"/>
    <col min="15641" max="15641" width="6.7265625" style="370" customWidth="1"/>
    <col min="15642" max="15642" width="13" style="370" customWidth="1"/>
    <col min="15643" max="15648" width="3.7265625" style="370" customWidth="1"/>
    <col min="15649" max="15876" width="11.453125" style="370"/>
    <col min="15877" max="15877" width="10.26953125" style="370" customWidth="1"/>
    <col min="15878" max="15878" width="10.7265625" style="370" customWidth="1"/>
    <col min="15879" max="15879" width="17" style="370" customWidth="1"/>
    <col min="15880" max="15886" width="10.7265625" style="370" customWidth="1"/>
    <col min="15887" max="15887" width="5.26953125" style="370" customWidth="1"/>
    <col min="15888" max="15892" width="4.7265625" style="370" customWidth="1"/>
    <col min="15893" max="15893" width="4" style="370" customWidth="1"/>
    <col min="15894" max="15894" width="10.1796875" style="370" customWidth="1"/>
    <col min="15895" max="15895" width="9.453125" style="370" customWidth="1"/>
    <col min="15896" max="15896" width="7.26953125" style="370" customWidth="1"/>
    <col min="15897" max="15897" width="6.7265625" style="370" customWidth="1"/>
    <col min="15898" max="15898" width="13" style="370" customWidth="1"/>
    <col min="15899" max="15904" width="3.7265625" style="370" customWidth="1"/>
    <col min="15905" max="16132" width="11.453125" style="370"/>
    <col min="16133" max="16133" width="10.26953125" style="370" customWidth="1"/>
    <col min="16134" max="16134" width="10.7265625" style="370" customWidth="1"/>
    <col min="16135" max="16135" width="17" style="370" customWidth="1"/>
    <col min="16136" max="16142" width="10.7265625" style="370" customWidth="1"/>
    <col min="16143" max="16143" width="5.26953125" style="370" customWidth="1"/>
    <col min="16144" max="16148" width="4.7265625" style="370" customWidth="1"/>
    <col min="16149" max="16149" width="4" style="370" customWidth="1"/>
    <col min="16150" max="16150" width="10.1796875" style="370" customWidth="1"/>
    <col min="16151" max="16151" width="9.453125" style="370" customWidth="1"/>
    <col min="16152" max="16152" width="7.26953125" style="370" customWidth="1"/>
    <col min="16153" max="16153" width="6.7265625" style="370" customWidth="1"/>
    <col min="16154" max="16154" width="13" style="370" customWidth="1"/>
    <col min="16155" max="16160" width="3.7265625" style="370" customWidth="1"/>
    <col min="16161" max="16384" width="11.453125" style="370"/>
  </cols>
  <sheetData>
    <row r="1" spans="1:31" s="407" customFormat="1" ht="35" x14ac:dyDescent="0.7">
      <c r="C1" s="409"/>
      <c r="H1" s="258" t="s">
        <v>15</v>
      </c>
      <c r="I1" s="1168">
        <f ca="1">TODAY()</f>
        <v>46265</v>
      </c>
      <c r="J1" s="1168"/>
      <c r="K1" s="1168"/>
      <c r="L1" s="828"/>
      <c r="N1" s="828"/>
      <c r="W1" s="408"/>
    </row>
    <row r="2" spans="1:31" ht="24.75" hidden="1" customHeight="1" x14ac:dyDescent="0.25"/>
    <row r="3" spans="1:31" ht="27.5" x14ac:dyDescent="0.25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</row>
    <row r="4" spans="1:31" ht="22.5" hidden="1" customHeight="1" x14ac:dyDescent="0.25"/>
    <row r="5" spans="1:31" ht="29.5" x14ac:dyDescent="0.55000000000000004">
      <c r="B5" s="29" t="s">
        <v>34</v>
      </c>
      <c r="D5" s="406" t="str">
        <f>IF(G26=1,Termine!B4,IF(G26=2,Termine!B5,IF(G26=3,Termine!B6,IF(G26=4,Termine!B7,IF(G26=5,Termine!B8,IF(G26=6,Termine!B9,IF(G26=7,Termine!B10,IF(G26=8,Termine!B11,IF(G26=9,Termine!B12,IF(G26=10,Termine!B13,))))))))))</f>
        <v>Union PWV Lambrechten 1</v>
      </c>
      <c r="I5" s="502"/>
      <c r="N5" s="502"/>
      <c r="O5" s="502"/>
      <c r="P5" s="433"/>
    </row>
    <row r="6" spans="1:31" s="373" customFormat="1" ht="24.75" hidden="1" customHeight="1" x14ac:dyDescent="0.4"/>
    <row r="7" spans="1:31" s="409" customFormat="1" ht="25" x14ac:dyDescent="0.5">
      <c r="A7" s="454"/>
      <c r="B7" s="415" t="s">
        <v>2</v>
      </c>
      <c r="C7" s="454"/>
      <c r="D7" s="415"/>
      <c r="E7" s="802" t="s">
        <v>54</v>
      </c>
      <c r="F7" s="802" t="s">
        <v>55</v>
      </c>
      <c r="G7" s="802" t="s">
        <v>56</v>
      </c>
      <c r="H7" s="415"/>
      <c r="I7" s="968" t="s">
        <v>1</v>
      </c>
      <c r="J7" s="969"/>
      <c r="K7" s="968" t="s">
        <v>0</v>
      </c>
      <c r="L7" s="481"/>
    </row>
    <row r="8" spans="1:31" s="404" customFormat="1" ht="25.5" hidden="1" customHeight="1" x14ac:dyDescent="0.2">
      <c r="B8" s="482"/>
      <c r="C8" s="482"/>
      <c r="D8" s="482"/>
      <c r="E8" s="482"/>
      <c r="F8" s="482"/>
      <c r="G8" s="482"/>
      <c r="H8" s="482"/>
      <c r="I8" s="482"/>
      <c r="J8" s="482"/>
      <c r="K8" s="482"/>
      <c r="L8" s="482"/>
      <c r="N8" s="482"/>
    </row>
    <row r="9" spans="1:31" s="373" customFormat="1" ht="20" x14ac:dyDescent="0.4">
      <c r="A9" s="422">
        <v>1</v>
      </c>
      <c r="B9" s="373" t="e">
        <f ca="1">INDEX(V$9:V$24,MATCH($M9,$O$9:$O$24,0))</f>
        <v>#REF!</v>
      </c>
      <c r="E9" s="373" t="e">
        <f t="shared" ref="E9:E24" ca="1" si="0">INDEX(Y$9:Y$24,MATCH($M9,$O$9:$O$24,0))</f>
        <v>#REF!</v>
      </c>
      <c r="F9" s="373" t="e">
        <f t="shared" ref="F9:F24" ca="1" si="1">INDEX(Z$9:Z$24,MATCH($M9,$O$9:$O$24,0))</f>
        <v>#REF!</v>
      </c>
      <c r="G9" s="373" t="e">
        <f t="shared" ref="G9:G24" ca="1" si="2">INDEX(AA$9:AA$24,MATCH($M9,$O$9:$O$24,0))</f>
        <v>#REF!</v>
      </c>
      <c r="I9" s="987" t="e">
        <f t="shared" ref="I9:I24" ca="1" si="3">INDEX(AC$9:AC$24,MATCH($M9,$O$9:$O$24,0))</f>
        <v>#REF!</v>
      </c>
      <c r="K9" s="490" t="e">
        <f t="shared" ref="K9:K24" ca="1" si="4">INDEX(AE$9:AE$24,MATCH($M9,$O$9:$O$24,0))</f>
        <v>#REF!</v>
      </c>
      <c r="M9" s="378" t="e">
        <f t="shared" ref="M9:M24" ca="1" si="5">LARGE($O$9:$O$24,A9)</f>
        <v>#REF!</v>
      </c>
      <c r="O9" s="373" t="e">
        <f ca="1">(AE9*100+AC9)*10000+17-A9</f>
        <v>#REF!</v>
      </c>
      <c r="P9" s="373" t="e">
        <f t="shared" ref="P9:P24" ca="1" si="6">INDEX($V$9:$V$24,MATCH(M9,$O$9:$O$24,0))</f>
        <v>#REF!</v>
      </c>
      <c r="V9" s="373" t="str">
        <f>CONCATENATE(mannschaften!E6)</f>
        <v>PV Brunnenthal</v>
      </c>
      <c r="W9" s="490"/>
      <c r="X9" s="490"/>
      <c r="Y9" s="988" t="e">
        <f ca="1">INDIRECT(CONCATENATE("'A",(_xlfn.SHEET()-3)/2+6,"'!AY",ROW()-3))</f>
        <v>#REF!</v>
      </c>
      <c r="Z9" s="988" t="e">
        <f ca="1">INDIRECT(CONCATENATE("'A",(_xlfn.SHEET()-3)/2+6,"'!AZ",ROW()-3))</f>
        <v>#REF!</v>
      </c>
      <c r="AA9" s="988" t="e">
        <f ca="1">INDIRECT(CONCATENATE("'A",(_xlfn.SHEET()-3)/2+6,"'!BA",ROW()-3))</f>
        <v>#REF!</v>
      </c>
      <c r="AB9" s="988"/>
      <c r="AC9" s="378" t="e">
        <f ca="1">INDIRECT(CONCATENATE("'A",(_xlfn.SHEET()-3)/2+6,"'!AW",ROW()-3))</f>
        <v>#REF!</v>
      </c>
      <c r="AD9" s="988"/>
      <c r="AE9" s="988" t="e">
        <f ca="1">INDIRECT(CONCATENATE("'A",(_xlfn.SHEET()-3)/2+6,"'!AV",ROW()-3))</f>
        <v>#REF!</v>
      </c>
    </row>
    <row r="10" spans="1:31" s="373" customFormat="1" ht="20" x14ac:dyDescent="0.4">
      <c r="A10" s="422">
        <v>2</v>
      </c>
      <c r="B10" s="373" t="e">
        <f t="shared" ref="B10:B24" ca="1" si="7">INDEX($V$9:$V$24,MATCH(M10,$O$9:$O$24,0))</f>
        <v>#REF!</v>
      </c>
      <c r="E10" s="373" t="e">
        <f t="shared" ca="1" si="0"/>
        <v>#REF!</v>
      </c>
      <c r="F10" s="373" t="e">
        <f t="shared" ca="1" si="1"/>
        <v>#REF!</v>
      </c>
      <c r="G10" s="373" t="e">
        <f t="shared" ca="1" si="2"/>
        <v>#REF!</v>
      </c>
      <c r="I10" s="987" t="e">
        <f t="shared" ca="1" si="3"/>
        <v>#REF!</v>
      </c>
      <c r="K10" s="490" t="e">
        <f t="shared" ca="1" si="4"/>
        <v>#REF!</v>
      </c>
      <c r="M10" s="378" t="e">
        <f t="shared" ca="1" si="5"/>
        <v>#REF!</v>
      </c>
      <c r="O10" s="373" t="e">
        <f t="shared" ref="O10:O24" ca="1" si="8">(AE10*100+AC10)*10000+17-A10</f>
        <v>#REF!</v>
      </c>
      <c r="P10" s="373" t="e">
        <f t="shared" ca="1" si="6"/>
        <v>#REF!</v>
      </c>
      <c r="V10" s="373" t="str">
        <f>CONCATENATE(mannschaften!E7)</f>
        <v>Union Lambrechten PWV</v>
      </c>
      <c r="W10" s="490"/>
      <c r="X10" s="490"/>
      <c r="Y10" s="988" t="e">
        <f t="shared" ref="Y10:Y24" ca="1" si="9">INDIRECT(CONCATENATE("'A",(_xlfn.SHEET()-3)/2+6,"'!AY",ROW()-3))</f>
        <v>#REF!</v>
      </c>
      <c r="Z10" s="988" t="e">
        <f t="shared" ref="Z10:Z24" ca="1" si="10">INDIRECT(CONCATENATE("'A",(_xlfn.SHEET()-3)/2+6,"'!AZ",ROW()-3))</f>
        <v>#REF!</v>
      </c>
      <c r="AA10" s="988" t="e">
        <f t="shared" ref="AA10:AA24" ca="1" si="11">INDIRECT(CONCATENATE("'A",(_xlfn.SHEET()-3)/2+6,"'!BA",ROW()-3))</f>
        <v>#REF!</v>
      </c>
      <c r="AB10" s="988"/>
      <c r="AC10" s="378" t="e">
        <f t="shared" ref="AC10:AC24" ca="1" si="12">INDIRECT(CONCATENATE("'A",(_xlfn.SHEET()-3)/2+6,"'!AW",ROW()-3))</f>
        <v>#REF!</v>
      </c>
      <c r="AD10" s="988"/>
      <c r="AE10" s="988" t="e">
        <f t="shared" ref="AE10:AE24" ca="1" si="13">INDIRECT(CONCATENATE("'A",(_xlfn.SHEET()-3)/2+6,"'!AV",ROW()-3))</f>
        <v>#REF!</v>
      </c>
    </row>
    <row r="11" spans="1:31" s="373" customFormat="1" ht="20" x14ac:dyDescent="0.4">
      <c r="A11" s="422">
        <v>3</v>
      </c>
      <c r="B11" s="373" t="e">
        <f t="shared" ca="1" si="7"/>
        <v>#REF!</v>
      </c>
      <c r="E11" s="373" t="e">
        <f t="shared" ca="1" si="0"/>
        <v>#REF!</v>
      </c>
      <c r="F11" s="373" t="e">
        <f t="shared" ca="1" si="1"/>
        <v>#REF!</v>
      </c>
      <c r="G11" s="373" t="e">
        <f t="shared" ca="1" si="2"/>
        <v>#REF!</v>
      </c>
      <c r="I11" s="987" t="e">
        <f t="shared" ca="1" si="3"/>
        <v>#REF!</v>
      </c>
      <c r="K11" s="490" t="e">
        <f t="shared" ca="1" si="4"/>
        <v>#REF!</v>
      </c>
      <c r="M11" s="378" t="e">
        <f t="shared" ca="1" si="5"/>
        <v>#REF!</v>
      </c>
      <c r="O11" s="373" t="e">
        <f t="shared" ca="1" si="8"/>
        <v>#REF!</v>
      </c>
      <c r="P11" s="373" t="e">
        <f t="shared" ca="1" si="6"/>
        <v>#REF!</v>
      </c>
      <c r="V11" s="373" t="str">
        <f>CONCATENATE(mannschaften!E8)</f>
        <v>Union PWV Diersbach 1</v>
      </c>
      <c r="W11" s="490"/>
      <c r="X11" s="490"/>
      <c r="Y11" s="988" t="e">
        <f t="shared" ca="1" si="9"/>
        <v>#REF!</v>
      </c>
      <c r="Z11" s="988" t="e">
        <f t="shared" ca="1" si="10"/>
        <v>#REF!</v>
      </c>
      <c r="AA11" s="988" t="e">
        <f t="shared" ca="1" si="11"/>
        <v>#REF!</v>
      </c>
      <c r="AB11" s="988"/>
      <c r="AC11" s="378" t="e">
        <f t="shared" ca="1" si="12"/>
        <v>#REF!</v>
      </c>
      <c r="AD11" s="988"/>
      <c r="AE11" s="988" t="e">
        <f t="shared" ca="1" si="13"/>
        <v>#REF!</v>
      </c>
    </row>
    <row r="12" spans="1:31" s="373" customFormat="1" ht="20" x14ac:dyDescent="0.4">
      <c r="A12" s="422">
        <v>4</v>
      </c>
      <c r="B12" s="373" t="e">
        <f t="shared" ca="1" si="7"/>
        <v>#REF!</v>
      </c>
      <c r="E12" s="373" t="e">
        <f t="shared" ca="1" si="0"/>
        <v>#REF!</v>
      </c>
      <c r="F12" s="373" t="e">
        <f t="shared" ca="1" si="1"/>
        <v>#REF!</v>
      </c>
      <c r="G12" s="373" t="e">
        <f t="shared" ca="1" si="2"/>
        <v>#REF!</v>
      </c>
      <c r="I12" s="987" t="e">
        <f t="shared" ca="1" si="3"/>
        <v>#REF!</v>
      </c>
      <c r="K12" s="490" t="e">
        <f t="shared" ca="1" si="4"/>
        <v>#REF!</v>
      </c>
      <c r="M12" s="378" t="e">
        <f t="shared" ca="1" si="5"/>
        <v>#REF!</v>
      </c>
      <c r="O12" s="373" t="e">
        <f t="shared" ca="1" si="8"/>
        <v>#REF!</v>
      </c>
      <c r="P12" s="373" t="e">
        <f t="shared" ca="1" si="6"/>
        <v>#REF!</v>
      </c>
      <c r="V12" s="373" t="str">
        <f>CONCATENATE(mannschaften!E9)</f>
        <v>ASVö TSV PW St.Marienkirchen</v>
      </c>
      <c r="W12" s="490"/>
      <c r="X12" s="490"/>
      <c r="Y12" s="988" t="e">
        <f t="shared" ca="1" si="9"/>
        <v>#REF!</v>
      </c>
      <c r="Z12" s="988" t="e">
        <f t="shared" ca="1" si="10"/>
        <v>#REF!</v>
      </c>
      <c r="AA12" s="988" t="e">
        <f t="shared" ca="1" si="11"/>
        <v>#REF!</v>
      </c>
      <c r="AB12" s="988"/>
      <c r="AC12" s="378" t="e">
        <f t="shared" ca="1" si="12"/>
        <v>#REF!</v>
      </c>
      <c r="AD12" s="988"/>
      <c r="AE12" s="988" t="e">
        <f t="shared" ca="1" si="13"/>
        <v>#REF!</v>
      </c>
    </row>
    <row r="13" spans="1:31" s="373" customFormat="1" ht="20" x14ac:dyDescent="0.4">
      <c r="A13" s="422">
        <v>5</v>
      </c>
      <c r="B13" s="373" t="e">
        <f t="shared" ca="1" si="7"/>
        <v>#REF!</v>
      </c>
      <c r="E13" s="373" t="e">
        <f t="shared" ca="1" si="0"/>
        <v>#REF!</v>
      </c>
      <c r="F13" s="373" t="e">
        <f t="shared" ca="1" si="1"/>
        <v>#REF!</v>
      </c>
      <c r="G13" s="373" t="e">
        <f t="shared" ca="1" si="2"/>
        <v>#REF!</v>
      </c>
      <c r="I13" s="987" t="e">
        <f t="shared" ca="1" si="3"/>
        <v>#REF!</v>
      </c>
      <c r="K13" s="490" t="e">
        <f t="shared" ca="1" si="4"/>
        <v>#REF!</v>
      </c>
      <c r="M13" s="378" t="e">
        <f t="shared" ca="1" si="5"/>
        <v>#REF!</v>
      </c>
      <c r="O13" s="373" t="e">
        <f t="shared" ca="1" si="8"/>
        <v>#REF!</v>
      </c>
      <c r="P13" s="373" t="e">
        <f t="shared" ca="1" si="6"/>
        <v>#REF!</v>
      </c>
      <c r="V13" s="373" t="str">
        <f>CONCATENATE(mannschaften!E10)</f>
        <v>ASVÖ PV Taufkirchen 1</v>
      </c>
      <c r="W13" s="490"/>
      <c r="X13" s="490"/>
      <c r="Y13" s="988" t="e">
        <f t="shared" ca="1" si="9"/>
        <v>#REF!</v>
      </c>
      <c r="Z13" s="988" t="e">
        <f t="shared" ca="1" si="10"/>
        <v>#REF!</v>
      </c>
      <c r="AA13" s="988" t="e">
        <f t="shared" ca="1" si="11"/>
        <v>#REF!</v>
      </c>
      <c r="AB13" s="988"/>
      <c r="AC13" s="378" t="e">
        <f t="shared" ca="1" si="12"/>
        <v>#REF!</v>
      </c>
      <c r="AD13" s="988"/>
      <c r="AE13" s="988" t="e">
        <f t="shared" ca="1" si="13"/>
        <v>#REF!</v>
      </c>
    </row>
    <row r="14" spans="1:31" s="373" customFormat="1" ht="20" x14ac:dyDescent="0.4">
      <c r="A14" s="422">
        <v>6</v>
      </c>
      <c r="B14" s="373" t="e">
        <f t="shared" ca="1" si="7"/>
        <v>#REF!</v>
      </c>
      <c r="E14" s="373" t="e">
        <f t="shared" ca="1" si="0"/>
        <v>#REF!</v>
      </c>
      <c r="F14" s="373" t="e">
        <f t="shared" ca="1" si="1"/>
        <v>#REF!</v>
      </c>
      <c r="G14" s="373" t="e">
        <f t="shared" ca="1" si="2"/>
        <v>#REF!</v>
      </c>
      <c r="I14" s="987" t="e">
        <f t="shared" ca="1" si="3"/>
        <v>#REF!</v>
      </c>
      <c r="K14" s="490" t="e">
        <f t="shared" ca="1" si="4"/>
        <v>#REF!</v>
      </c>
      <c r="M14" s="378" t="e">
        <f t="shared" ca="1" si="5"/>
        <v>#REF!</v>
      </c>
      <c r="O14" s="373" t="e">
        <f t="shared" ca="1" si="8"/>
        <v>#REF!</v>
      </c>
      <c r="P14" s="373" t="e">
        <f t="shared" ca="1" si="6"/>
        <v>#REF!</v>
      </c>
      <c r="V14" s="373" t="str">
        <f>CONCATENATE(mannschaften!E11)</f>
        <v>Union PWV Diersbach 2</v>
      </c>
      <c r="W14" s="490"/>
      <c r="X14" s="490"/>
      <c r="Y14" s="988" t="e">
        <f t="shared" ca="1" si="9"/>
        <v>#REF!</v>
      </c>
      <c r="Z14" s="988" t="e">
        <f t="shared" ca="1" si="10"/>
        <v>#REF!</v>
      </c>
      <c r="AA14" s="988" t="e">
        <f t="shared" ca="1" si="11"/>
        <v>#REF!</v>
      </c>
      <c r="AB14" s="988"/>
      <c r="AC14" s="378" t="e">
        <f t="shared" ca="1" si="12"/>
        <v>#REF!</v>
      </c>
      <c r="AD14" s="988"/>
      <c r="AE14" s="988" t="e">
        <f t="shared" ca="1" si="13"/>
        <v>#REF!</v>
      </c>
    </row>
    <row r="15" spans="1:31" s="373" customFormat="1" ht="20" x14ac:dyDescent="0.4">
      <c r="A15" s="422">
        <v>7</v>
      </c>
      <c r="B15" s="373" t="e">
        <f t="shared" ca="1" si="7"/>
        <v>#REF!</v>
      </c>
      <c r="E15" s="373" t="e">
        <f t="shared" ca="1" si="0"/>
        <v>#REF!</v>
      </c>
      <c r="F15" s="373" t="e">
        <f t="shared" ca="1" si="1"/>
        <v>#REF!</v>
      </c>
      <c r="G15" s="373" t="e">
        <f t="shared" ca="1" si="2"/>
        <v>#REF!</v>
      </c>
      <c r="I15" s="987" t="e">
        <f t="shared" ca="1" si="3"/>
        <v>#REF!</v>
      </c>
      <c r="K15" s="490" t="e">
        <f t="shared" ca="1" si="4"/>
        <v>#REF!</v>
      </c>
      <c r="M15" s="378" t="e">
        <f t="shared" ca="1" si="5"/>
        <v>#REF!</v>
      </c>
      <c r="O15" s="373" t="e">
        <f t="shared" ca="1" si="8"/>
        <v>#REF!</v>
      </c>
      <c r="P15" s="373" t="e">
        <f t="shared" ca="1" si="6"/>
        <v>#REF!</v>
      </c>
      <c r="V15" s="373" t="str">
        <f>CONCATENATE(mannschaften!E12)</f>
        <v>PV Hub</v>
      </c>
      <c r="W15" s="490"/>
      <c r="X15" s="490"/>
      <c r="Y15" s="988" t="e">
        <f t="shared" ca="1" si="9"/>
        <v>#REF!</v>
      </c>
      <c r="Z15" s="988" t="e">
        <f t="shared" ca="1" si="10"/>
        <v>#REF!</v>
      </c>
      <c r="AA15" s="988" t="e">
        <f t="shared" ca="1" si="11"/>
        <v>#REF!</v>
      </c>
      <c r="AB15" s="988"/>
      <c r="AC15" s="378" t="e">
        <f t="shared" ca="1" si="12"/>
        <v>#REF!</v>
      </c>
      <c r="AD15" s="988"/>
      <c r="AE15" s="988" t="e">
        <f t="shared" ca="1" si="13"/>
        <v>#REF!</v>
      </c>
    </row>
    <row r="16" spans="1:31" s="373" customFormat="1" ht="20" x14ac:dyDescent="0.4">
      <c r="A16" s="422">
        <v>8</v>
      </c>
      <c r="B16" s="373" t="e">
        <f t="shared" ca="1" si="7"/>
        <v>#REF!</v>
      </c>
      <c r="E16" s="373" t="e">
        <f t="shared" ca="1" si="0"/>
        <v>#REF!</v>
      </c>
      <c r="F16" s="373" t="e">
        <f t="shared" ca="1" si="1"/>
        <v>#REF!</v>
      </c>
      <c r="G16" s="373" t="e">
        <f t="shared" ca="1" si="2"/>
        <v>#REF!</v>
      </c>
      <c r="I16" s="987" t="e">
        <f t="shared" ca="1" si="3"/>
        <v>#REF!</v>
      </c>
      <c r="K16" s="490" t="e">
        <f t="shared" ca="1" si="4"/>
        <v>#REF!</v>
      </c>
      <c r="M16" s="378" t="e">
        <f t="shared" ca="1" si="5"/>
        <v>#REF!</v>
      </c>
      <c r="O16" s="373" t="e">
        <f t="shared" ca="1" si="8"/>
        <v>#REF!</v>
      </c>
      <c r="P16" s="373" t="e">
        <f t="shared" ca="1" si="6"/>
        <v>#REF!</v>
      </c>
      <c r="V16" s="373" t="str">
        <f>CONCATENATE(mannschaften!E13)</f>
        <v>Union PWV Ort/Osternach</v>
      </c>
      <c r="W16" s="490"/>
      <c r="X16" s="490"/>
      <c r="Y16" s="988" t="e">
        <f t="shared" ca="1" si="9"/>
        <v>#REF!</v>
      </c>
      <c r="Z16" s="988" t="e">
        <f t="shared" ca="1" si="10"/>
        <v>#REF!</v>
      </c>
      <c r="AA16" s="988" t="e">
        <f t="shared" ca="1" si="11"/>
        <v>#REF!</v>
      </c>
      <c r="AB16" s="988"/>
      <c r="AC16" s="378" t="e">
        <f t="shared" ca="1" si="12"/>
        <v>#REF!</v>
      </c>
      <c r="AD16" s="988"/>
      <c r="AE16" s="988" t="e">
        <f t="shared" ca="1" si="13"/>
        <v>#REF!</v>
      </c>
    </row>
    <row r="17" spans="1:31" s="373" customFormat="1" ht="20" x14ac:dyDescent="0.4">
      <c r="A17" s="422">
        <v>9</v>
      </c>
      <c r="B17" s="373" t="e">
        <f t="shared" ca="1" si="7"/>
        <v>#REF!</v>
      </c>
      <c r="E17" s="373" t="e">
        <f t="shared" ca="1" si="0"/>
        <v>#REF!</v>
      </c>
      <c r="F17" s="373" t="e">
        <f t="shared" ca="1" si="1"/>
        <v>#REF!</v>
      </c>
      <c r="G17" s="373" t="e">
        <f t="shared" ca="1" si="2"/>
        <v>#REF!</v>
      </c>
      <c r="I17" s="987" t="e">
        <f t="shared" ca="1" si="3"/>
        <v>#REF!</v>
      </c>
      <c r="K17" s="490" t="e">
        <f t="shared" ca="1" si="4"/>
        <v>#REF!</v>
      </c>
      <c r="M17" s="378" t="e">
        <f t="shared" ca="1" si="5"/>
        <v>#REF!</v>
      </c>
      <c r="O17" s="373" t="e">
        <f t="shared" ca="1" si="8"/>
        <v>#REF!</v>
      </c>
      <c r="P17" s="373" t="e">
        <f t="shared" ca="1" si="6"/>
        <v>#REF!</v>
      </c>
      <c r="V17" s="373" t="str">
        <f>CONCATENATE(mannschaften!E14)</f>
        <v xml:space="preserve"> </v>
      </c>
      <c r="W17" s="490"/>
      <c r="X17" s="490"/>
      <c r="Y17" s="988" t="e">
        <f t="shared" ca="1" si="9"/>
        <v>#REF!</v>
      </c>
      <c r="Z17" s="988" t="e">
        <f t="shared" ca="1" si="10"/>
        <v>#REF!</v>
      </c>
      <c r="AA17" s="988" t="e">
        <f t="shared" ca="1" si="11"/>
        <v>#REF!</v>
      </c>
      <c r="AB17" s="988"/>
      <c r="AC17" s="378" t="e">
        <f t="shared" ca="1" si="12"/>
        <v>#REF!</v>
      </c>
      <c r="AD17" s="988"/>
      <c r="AE17" s="988" t="e">
        <f t="shared" ca="1" si="13"/>
        <v>#REF!</v>
      </c>
    </row>
    <row r="18" spans="1:31" s="373" customFormat="1" ht="20" x14ac:dyDescent="0.4">
      <c r="A18" s="422">
        <v>10</v>
      </c>
      <c r="B18" s="373" t="e">
        <f t="shared" ca="1" si="7"/>
        <v>#REF!</v>
      </c>
      <c r="E18" s="373" t="e">
        <f t="shared" ca="1" si="0"/>
        <v>#REF!</v>
      </c>
      <c r="F18" s="373" t="e">
        <f t="shared" ca="1" si="1"/>
        <v>#REF!</v>
      </c>
      <c r="G18" s="373" t="e">
        <f t="shared" ca="1" si="2"/>
        <v>#REF!</v>
      </c>
      <c r="I18" s="987" t="e">
        <f t="shared" ca="1" si="3"/>
        <v>#REF!</v>
      </c>
      <c r="K18" s="490" t="e">
        <f t="shared" ca="1" si="4"/>
        <v>#REF!</v>
      </c>
      <c r="M18" s="378" t="e">
        <f t="shared" ca="1" si="5"/>
        <v>#REF!</v>
      </c>
      <c r="O18" s="373" t="e">
        <f t="shared" ca="1" si="8"/>
        <v>#REF!</v>
      </c>
      <c r="P18" s="373" t="e">
        <f t="shared" ca="1" si="6"/>
        <v>#REF!</v>
      </c>
      <c r="V18" s="373" t="str">
        <f>CONCATENATE(mannschaften!E15)</f>
        <v/>
      </c>
      <c r="W18" s="490"/>
      <c r="X18" s="490"/>
      <c r="Y18" s="988" t="e">
        <f t="shared" ca="1" si="9"/>
        <v>#REF!</v>
      </c>
      <c r="Z18" s="988" t="e">
        <f t="shared" ca="1" si="10"/>
        <v>#REF!</v>
      </c>
      <c r="AA18" s="988" t="e">
        <f t="shared" ca="1" si="11"/>
        <v>#REF!</v>
      </c>
      <c r="AB18" s="988"/>
      <c r="AC18" s="378" t="e">
        <f t="shared" ca="1" si="12"/>
        <v>#REF!</v>
      </c>
      <c r="AD18" s="988"/>
      <c r="AE18" s="988" t="e">
        <f t="shared" ca="1" si="13"/>
        <v>#REF!</v>
      </c>
    </row>
    <row r="19" spans="1:31" s="373" customFormat="1" ht="20" x14ac:dyDescent="0.4">
      <c r="A19" s="422">
        <v>11</v>
      </c>
      <c r="B19" s="373" t="e">
        <f t="shared" ca="1" si="7"/>
        <v>#REF!</v>
      </c>
      <c r="E19" s="373" t="e">
        <f t="shared" ca="1" si="0"/>
        <v>#REF!</v>
      </c>
      <c r="F19" s="373" t="e">
        <f t="shared" ca="1" si="1"/>
        <v>#REF!</v>
      </c>
      <c r="G19" s="373" t="e">
        <f t="shared" ca="1" si="2"/>
        <v>#REF!</v>
      </c>
      <c r="I19" s="987" t="e">
        <f t="shared" ca="1" si="3"/>
        <v>#REF!</v>
      </c>
      <c r="K19" s="490" t="e">
        <f t="shared" ca="1" si="4"/>
        <v>#REF!</v>
      </c>
      <c r="M19" s="378" t="e">
        <f t="shared" ca="1" si="5"/>
        <v>#REF!</v>
      </c>
      <c r="O19" s="373" t="e">
        <f t="shared" ca="1" si="8"/>
        <v>#REF!</v>
      </c>
      <c r="P19" s="373" t="e">
        <f t="shared" ca="1" si="6"/>
        <v>#REF!</v>
      </c>
      <c r="V19" s="373" t="str">
        <f>CONCATENATE(mannschaften!E16)</f>
        <v/>
      </c>
      <c r="W19" s="490"/>
      <c r="X19" s="490"/>
      <c r="Y19" s="988" t="e">
        <f t="shared" ca="1" si="9"/>
        <v>#REF!</v>
      </c>
      <c r="Z19" s="988" t="e">
        <f t="shared" ca="1" si="10"/>
        <v>#REF!</v>
      </c>
      <c r="AA19" s="988" t="e">
        <f t="shared" ca="1" si="11"/>
        <v>#REF!</v>
      </c>
      <c r="AB19" s="988"/>
      <c r="AC19" s="378" t="e">
        <f t="shared" ca="1" si="12"/>
        <v>#REF!</v>
      </c>
      <c r="AD19" s="988"/>
      <c r="AE19" s="988" t="e">
        <f t="shared" ca="1" si="13"/>
        <v>#REF!</v>
      </c>
    </row>
    <row r="20" spans="1:31" s="373" customFormat="1" ht="20" x14ac:dyDescent="0.4">
      <c r="A20" s="422">
        <v>12</v>
      </c>
      <c r="B20" s="373" t="e">
        <f t="shared" ca="1" si="7"/>
        <v>#REF!</v>
      </c>
      <c r="E20" s="373" t="e">
        <f t="shared" ca="1" si="0"/>
        <v>#REF!</v>
      </c>
      <c r="F20" s="373" t="e">
        <f t="shared" ca="1" si="1"/>
        <v>#REF!</v>
      </c>
      <c r="G20" s="373" t="e">
        <f t="shared" ca="1" si="2"/>
        <v>#REF!</v>
      </c>
      <c r="I20" s="987" t="e">
        <f t="shared" ca="1" si="3"/>
        <v>#REF!</v>
      </c>
      <c r="K20" s="490" t="e">
        <f t="shared" ca="1" si="4"/>
        <v>#REF!</v>
      </c>
      <c r="M20" s="378" t="e">
        <f t="shared" ca="1" si="5"/>
        <v>#REF!</v>
      </c>
      <c r="O20" s="373" t="e">
        <f t="shared" ca="1" si="8"/>
        <v>#REF!</v>
      </c>
      <c r="P20" s="373" t="e">
        <f t="shared" ca="1" si="6"/>
        <v>#REF!</v>
      </c>
      <c r="V20" s="373" t="str">
        <f>CONCATENATE(mannschaften!E17)</f>
        <v/>
      </c>
      <c r="W20" s="490"/>
      <c r="X20" s="490"/>
      <c r="Y20" s="988" t="e">
        <f t="shared" ca="1" si="9"/>
        <v>#REF!</v>
      </c>
      <c r="Z20" s="988" t="e">
        <f t="shared" ca="1" si="10"/>
        <v>#REF!</v>
      </c>
      <c r="AA20" s="988" t="e">
        <f t="shared" ca="1" si="11"/>
        <v>#REF!</v>
      </c>
      <c r="AB20" s="988"/>
      <c r="AC20" s="378" t="e">
        <f t="shared" ca="1" si="12"/>
        <v>#REF!</v>
      </c>
      <c r="AD20" s="988"/>
      <c r="AE20" s="988" t="e">
        <f t="shared" ca="1" si="13"/>
        <v>#REF!</v>
      </c>
    </row>
    <row r="21" spans="1:31" s="373" customFormat="1" ht="20" x14ac:dyDescent="0.4">
      <c r="A21" s="422">
        <v>13</v>
      </c>
      <c r="B21" s="373" t="e">
        <f t="shared" ca="1" si="7"/>
        <v>#REF!</v>
      </c>
      <c r="E21" s="373" t="e">
        <f t="shared" ca="1" si="0"/>
        <v>#REF!</v>
      </c>
      <c r="F21" s="373" t="e">
        <f t="shared" ca="1" si="1"/>
        <v>#REF!</v>
      </c>
      <c r="G21" s="373" t="e">
        <f t="shared" ca="1" si="2"/>
        <v>#REF!</v>
      </c>
      <c r="I21" s="987" t="e">
        <f t="shared" ca="1" si="3"/>
        <v>#REF!</v>
      </c>
      <c r="K21" s="490" t="e">
        <f t="shared" ca="1" si="4"/>
        <v>#REF!</v>
      </c>
      <c r="M21" s="378" t="e">
        <f t="shared" ca="1" si="5"/>
        <v>#REF!</v>
      </c>
      <c r="O21" s="373" t="e">
        <f t="shared" ca="1" si="8"/>
        <v>#REF!</v>
      </c>
      <c r="P21" s="373" t="e">
        <f t="shared" ca="1" si="6"/>
        <v>#REF!</v>
      </c>
      <c r="V21" s="373" t="str">
        <f>CONCATENATE(mannschaften!E18)</f>
        <v/>
      </c>
      <c r="W21" s="490"/>
      <c r="X21" s="490"/>
      <c r="Y21" s="988" t="e">
        <f t="shared" ca="1" si="9"/>
        <v>#REF!</v>
      </c>
      <c r="Z21" s="988" t="e">
        <f t="shared" ca="1" si="10"/>
        <v>#REF!</v>
      </c>
      <c r="AA21" s="988" t="e">
        <f t="shared" ca="1" si="11"/>
        <v>#REF!</v>
      </c>
      <c r="AB21" s="988"/>
      <c r="AC21" s="378" t="e">
        <f t="shared" ca="1" si="12"/>
        <v>#REF!</v>
      </c>
      <c r="AD21" s="988"/>
      <c r="AE21" s="988" t="e">
        <f t="shared" ca="1" si="13"/>
        <v>#REF!</v>
      </c>
    </row>
    <row r="22" spans="1:31" s="373" customFormat="1" ht="20" x14ac:dyDescent="0.4">
      <c r="A22" s="422">
        <v>14</v>
      </c>
      <c r="B22" s="373" t="e">
        <f t="shared" ca="1" si="7"/>
        <v>#REF!</v>
      </c>
      <c r="E22" s="373" t="e">
        <f t="shared" ca="1" si="0"/>
        <v>#REF!</v>
      </c>
      <c r="F22" s="373" t="e">
        <f t="shared" ca="1" si="1"/>
        <v>#REF!</v>
      </c>
      <c r="G22" s="373" t="e">
        <f t="shared" ca="1" si="2"/>
        <v>#REF!</v>
      </c>
      <c r="I22" s="987" t="e">
        <f t="shared" ca="1" si="3"/>
        <v>#REF!</v>
      </c>
      <c r="K22" s="490" t="e">
        <f t="shared" ca="1" si="4"/>
        <v>#REF!</v>
      </c>
      <c r="M22" s="378" t="e">
        <f t="shared" ca="1" si="5"/>
        <v>#REF!</v>
      </c>
      <c r="O22" s="373" t="e">
        <f t="shared" ca="1" si="8"/>
        <v>#REF!</v>
      </c>
      <c r="P22" s="373" t="e">
        <f t="shared" ca="1" si="6"/>
        <v>#REF!</v>
      </c>
      <c r="V22" s="373" t="str">
        <f>CONCATENATE(mannschaften!E19)</f>
        <v/>
      </c>
      <c r="W22" s="490"/>
      <c r="X22" s="490"/>
      <c r="Y22" s="988" t="e">
        <f t="shared" ca="1" si="9"/>
        <v>#REF!</v>
      </c>
      <c r="Z22" s="988" t="e">
        <f t="shared" ca="1" si="10"/>
        <v>#REF!</v>
      </c>
      <c r="AA22" s="988" t="e">
        <f t="shared" ca="1" si="11"/>
        <v>#REF!</v>
      </c>
      <c r="AB22" s="988"/>
      <c r="AC22" s="378" t="e">
        <f t="shared" ca="1" si="12"/>
        <v>#REF!</v>
      </c>
      <c r="AD22" s="988"/>
      <c r="AE22" s="988" t="e">
        <f t="shared" ca="1" si="13"/>
        <v>#REF!</v>
      </c>
    </row>
    <row r="23" spans="1:31" s="373" customFormat="1" ht="20" x14ac:dyDescent="0.4">
      <c r="A23" s="422">
        <v>15</v>
      </c>
      <c r="B23" s="373" t="e">
        <f t="shared" ca="1" si="7"/>
        <v>#REF!</v>
      </c>
      <c r="E23" s="373" t="e">
        <f t="shared" ca="1" si="0"/>
        <v>#REF!</v>
      </c>
      <c r="F23" s="373" t="e">
        <f t="shared" ca="1" si="1"/>
        <v>#REF!</v>
      </c>
      <c r="G23" s="373" t="e">
        <f t="shared" ca="1" si="2"/>
        <v>#REF!</v>
      </c>
      <c r="I23" s="987" t="e">
        <f t="shared" ca="1" si="3"/>
        <v>#REF!</v>
      </c>
      <c r="K23" s="490" t="e">
        <f t="shared" ca="1" si="4"/>
        <v>#REF!</v>
      </c>
      <c r="M23" s="378" t="e">
        <f t="shared" ca="1" si="5"/>
        <v>#REF!</v>
      </c>
      <c r="O23" s="373" t="e">
        <f t="shared" ca="1" si="8"/>
        <v>#REF!</v>
      </c>
      <c r="P23" s="373" t="e">
        <f t="shared" ca="1" si="6"/>
        <v>#REF!</v>
      </c>
      <c r="V23" s="373" t="str">
        <f>CONCATENATE(mannschaften!E20)</f>
        <v/>
      </c>
      <c r="W23" s="490"/>
      <c r="X23" s="490"/>
      <c r="Y23" s="988" t="e">
        <f t="shared" ca="1" si="9"/>
        <v>#REF!</v>
      </c>
      <c r="Z23" s="988" t="e">
        <f t="shared" ca="1" si="10"/>
        <v>#REF!</v>
      </c>
      <c r="AA23" s="988" t="e">
        <f t="shared" ca="1" si="11"/>
        <v>#REF!</v>
      </c>
      <c r="AB23" s="988"/>
      <c r="AC23" s="378" t="e">
        <f t="shared" ca="1" si="12"/>
        <v>#REF!</v>
      </c>
      <c r="AD23" s="988"/>
      <c r="AE23" s="988" t="e">
        <f t="shared" ca="1" si="13"/>
        <v>#REF!</v>
      </c>
    </row>
    <row r="24" spans="1:31" s="373" customFormat="1" ht="20" hidden="1" x14ac:dyDescent="0.4">
      <c r="A24" s="422">
        <v>16</v>
      </c>
      <c r="B24" s="373" t="e">
        <f t="shared" ca="1" si="7"/>
        <v>#REF!</v>
      </c>
      <c r="E24" s="373" t="e">
        <f t="shared" ca="1" si="0"/>
        <v>#REF!</v>
      </c>
      <c r="F24" s="373" t="e">
        <f t="shared" ca="1" si="1"/>
        <v>#REF!</v>
      </c>
      <c r="G24" s="373" t="e">
        <f t="shared" ca="1" si="2"/>
        <v>#REF!</v>
      </c>
      <c r="I24" s="987" t="e">
        <f t="shared" ca="1" si="3"/>
        <v>#REF!</v>
      </c>
      <c r="K24" s="490" t="e">
        <f t="shared" ca="1" si="4"/>
        <v>#REF!</v>
      </c>
      <c r="M24" s="378" t="e">
        <f t="shared" ca="1" si="5"/>
        <v>#REF!</v>
      </c>
      <c r="O24" s="373" t="e">
        <f t="shared" ca="1" si="8"/>
        <v>#REF!</v>
      </c>
      <c r="P24" s="373" t="e">
        <f t="shared" ca="1" si="6"/>
        <v>#REF!</v>
      </c>
      <c r="V24" s="373" t="str">
        <f>CONCATENATE(mannschaften!E21)</f>
        <v/>
      </c>
      <c r="W24" s="490"/>
      <c r="X24" s="490"/>
      <c r="Y24" s="988" t="e">
        <f t="shared" ca="1" si="9"/>
        <v>#REF!</v>
      </c>
      <c r="Z24" s="988" t="e">
        <f t="shared" ca="1" si="10"/>
        <v>#REF!</v>
      </c>
      <c r="AA24" s="988" t="e">
        <f t="shared" ca="1" si="11"/>
        <v>#REF!</v>
      </c>
      <c r="AB24" s="988"/>
      <c r="AC24" s="378" t="e">
        <f t="shared" ca="1" si="12"/>
        <v>#REF!</v>
      </c>
      <c r="AD24" s="988"/>
      <c r="AE24" s="988" t="e">
        <f t="shared" ca="1" si="13"/>
        <v>#REF!</v>
      </c>
    </row>
    <row r="25" spans="1:31" s="401" customFormat="1" ht="20" x14ac:dyDescent="0.4">
      <c r="A25" s="403"/>
      <c r="B25" s="376"/>
      <c r="C25" s="483"/>
      <c r="D25" s="483"/>
      <c r="E25" s="831"/>
      <c r="F25" s="831"/>
      <c r="G25" s="831"/>
      <c r="H25" s="413"/>
      <c r="I25" s="484"/>
      <c r="J25" s="413"/>
      <c r="K25" s="483"/>
      <c r="L25" s="413"/>
      <c r="N25" s="484"/>
      <c r="O25" s="405"/>
      <c r="W25" s="403"/>
      <c r="X25" s="402"/>
      <c r="Y25" s="402"/>
    </row>
    <row r="26" spans="1:31" s="409" customFormat="1" ht="33" customHeight="1" x14ac:dyDescent="0.85">
      <c r="A26" s="454"/>
      <c r="B26" s="485" t="s">
        <v>40</v>
      </c>
      <c r="C26" s="486"/>
      <c r="D26" s="486"/>
      <c r="E26" s="486"/>
      <c r="F26" s="486"/>
      <c r="G26" s="487">
        <v>1</v>
      </c>
      <c r="H26" s="486"/>
      <c r="I26" s="486" t="s">
        <v>42</v>
      </c>
      <c r="J26" s="486"/>
      <c r="K26" s="454"/>
      <c r="L26" s="454"/>
      <c r="N26" s="369"/>
    </row>
    <row r="27" spans="1:31" s="409" customFormat="1" ht="22.5" hidden="1" customHeight="1" x14ac:dyDescent="0.85">
      <c r="B27" s="521"/>
      <c r="C27" s="369"/>
      <c r="D27" s="369"/>
      <c r="E27" s="369"/>
      <c r="F27" s="369"/>
      <c r="G27" s="369"/>
      <c r="H27" s="369"/>
      <c r="I27" s="369"/>
      <c r="J27" s="369"/>
      <c r="K27" s="522"/>
      <c r="L27" s="369"/>
      <c r="N27" s="369"/>
    </row>
    <row r="28" spans="1:31" ht="18" x14ac:dyDescent="0.4"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H28" s="48"/>
      <c r="I28" s="235" t="s">
        <v>60</v>
      </c>
      <c r="J28" s="48"/>
      <c r="K28" s="235" t="s">
        <v>61</v>
      </c>
      <c r="L28" s="48"/>
      <c r="N28" s="358"/>
    </row>
    <row r="29" spans="1:31" s="401" customFormat="1" ht="20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L29" s="413"/>
      <c r="N29" s="413"/>
      <c r="V29" s="403"/>
      <c r="W29" s="402"/>
      <c r="X29" s="402"/>
    </row>
    <row r="30" spans="1:31" s="401" customFormat="1" ht="20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L30" s="413"/>
      <c r="N30" s="413"/>
      <c r="V30" s="403"/>
      <c r="W30" s="402"/>
      <c r="X30" s="402"/>
    </row>
    <row r="31" spans="1:31" s="401" customFormat="1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L31" s="413"/>
      <c r="N31" s="413"/>
      <c r="V31" s="403"/>
      <c r="W31" s="402"/>
      <c r="X31" s="402"/>
    </row>
    <row r="32" spans="1:31" s="401" customFormat="1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L32" s="413"/>
      <c r="N32" s="413"/>
      <c r="V32" s="403"/>
      <c r="W32" s="402"/>
      <c r="X32" s="402"/>
    </row>
    <row r="33" spans="1:24" s="401" customFormat="1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L33" s="413"/>
      <c r="N33" s="413"/>
      <c r="V33" s="403"/>
      <c r="W33" s="402"/>
      <c r="X33" s="402"/>
    </row>
    <row r="34" spans="1:24" s="401" customFormat="1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L34" s="413"/>
      <c r="N34" s="413"/>
      <c r="V34" s="403"/>
      <c r="W34" s="402"/>
      <c r="X34" s="402"/>
    </row>
    <row r="35" spans="1:24" s="401" customFormat="1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L35" s="413"/>
      <c r="N35" s="413"/>
      <c r="V35" s="403"/>
      <c r="W35" s="402"/>
      <c r="X35" s="402"/>
    </row>
    <row r="36" spans="1:24" s="401" customFormat="1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L36" s="413"/>
      <c r="N36" s="413"/>
      <c r="V36" s="403"/>
      <c r="W36" s="402"/>
      <c r="X36" s="402"/>
    </row>
    <row r="37" spans="1:24" s="401" customFormat="1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L37" s="413"/>
      <c r="N37" s="413"/>
      <c r="V37" s="403"/>
      <c r="W37" s="402"/>
      <c r="X37" s="402"/>
    </row>
    <row r="38" spans="1:24" s="401" customFormat="1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413"/>
      <c r="N38" s="413"/>
      <c r="V38" s="403"/>
      <c r="W38" s="402"/>
      <c r="X38" s="402"/>
    </row>
    <row r="39" spans="1:24" s="401" customFormat="1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413"/>
      <c r="N39" s="413"/>
      <c r="V39" s="403"/>
      <c r="W39" s="402"/>
      <c r="X39" s="402"/>
    </row>
    <row r="40" spans="1:24" s="401" customFormat="1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413"/>
      <c r="N40" s="413"/>
      <c r="V40" s="403"/>
      <c r="W40" s="402"/>
      <c r="X40" s="402"/>
    </row>
    <row r="41" spans="1:24" s="401" customFormat="1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413"/>
      <c r="N41" s="413"/>
      <c r="V41" s="403"/>
      <c r="W41" s="402"/>
      <c r="X41" s="402"/>
    </row>
    <row r="42" spans="1:24" s="401" customFormat="1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413"/>
      <c r="N42" s="413"/>
    </row>
    <row r="43" spans="1:24" s="401" customFormat="1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413"/>
      <c r="N43" s="413"/>
    </row>
    <row r="44" spans="1:24" s="401" customFormat="1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413"/>
      <c r="N44" s="413"/>
    </row>
    <row r="45" spans="1:24" s="401" customFormat="1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413"/>
      <c r="N45" s="413"/>
    </row>
    <row r="46" spans="1:24" s="401" customFormat="1" ht="20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413"/>
      <c r="N46" s="413"/>
    </row>
    <row r="47" spans="1:24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24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s="401" customFormat="1" ht="9.75" customHeight="1" x14ac:dyDescent="0.4">
      <c r="A51" s="403"/>
      <c r="B51" s="413"/>
      <c r="C51" s="413"/>
      <c r="D51" s="413"/>
      <c r="E51" s="413"/>
      <c r="F51" s="413"/>
      <c r="G51" s="488"/>
      <c r="H51" s="489"/>
      <c r="I51" s="483"/>
      <c r="J51" s="489"/>
      <c r="K51" s="488"/>
      <c r="L51" s="413"/>
      <c r="N51" s="413"/>
    </row>
    <row r="52" spans="1:15" s="401" customFormat="1" ht="22" x14ac:dyDescent="0.6">
      <c r="B52" s="413"/>
      <c r="C52" s="413"/>
      <c r="D52" s="235" t="s">
        <v>59</v>
      </c>
      <c r="E52" s="48"/>
      <c r="F52" s="48"/>
      <c r="G52" s="503" t="str">
        <f>CONCATENATE(mannschaften!I2)</f>
        <v>LPR. Karl Schusterbauer</v>
      </c>
      <c r="H52" s="28"/>
      <c r="I52" s="413"/>
      <c r="J52" s="28"/>
      <c r="L52" s="28"/>
      <c r="N52" s="413"/>
    </row>
    <row r="53" spans="1:15" ht="22" x14ac:dyDescent="0.6">
      <c r="B53" s="358"/>
      <c r="C53" s="358"/>
      <c r="D53" s="48"/>
      <c r="E53" s="48"/>
      <c r="F53" s="48"/>
      <c r="G53" s="48"/>
      <c r="H53" s="237"/>
      <c r="I53" s="358"/>
      <c r="J53" s="237"/>
      <c r="K53" s="503"/>
      <c r="L53" s="28"/>
      <c r="N53" s="358"/>
    </row>
    <row r="54" spans="1:15" ht="22" x14ac:dyDescent="0.6">
      <c r="B54" s="358"/>
      <c r="C54" s="358"/>
      <c r="D54" s="48"/>
      <c r="E54" s="48"/>
      <c r="F54" s="48"/>
      <c r="G54" s="48"/>
      <c r="H54" s="237"/>
      <c r="I54" s="413"/>
      <c r="J54" s="237"/>
      <c r="K54" s="503"/>
      <c r="L54" s="28"/>
      <c r="N54" s="413"/>
    </row>
    <row r="55" spans="1:15" x14ac:dyDescent="0.25">
      <c r="B55" s="358"/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N55" s="358"/>
    </row>
  </sheetData>
  <mergeCells count="2">
    <mergeCell ref="I1:K1"/>
    <mergeCell ref="B3:K3"/>
  </mergeCells>
  <pageMargins left="0.51181102362204722" right="0.35433070866141736" top="1.0236220472440944" bottom="0.55118110236220474" header="0.51181102362204722" footer="0.51181102362204722"/>
  <pageSetup paperSize="9" scale="73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C1:DE67"/>
  <sheetViews>
    <sheetView topLeftCell="B1" zoomScale="55" zoomScaleNormal="55" workbookViewId="0">
      <selection activeCell="D6" sqref="D6:E13"/>
    </sheetView>
  </sheetViews>
  <sheetFormatPr baseColWidth="10" defaultColWidth="11.453125" defaultRowHeight="12.5" x14ac:dyDescent="0.25"/>
  <cols>
    <col min="1" max="1" width="0" style="358" hidden="1" customWidth="1"/>
    <col min="2" max="2" width="11.453125" style="358"/>
    <col min="3" max="3" width="10.26953125" style="358" customWidth="1"/>
    <col min="4" max="35" width="5.7265625" style="358" customWidth="1"/>
    <col min="36" max="37" width="4" style="358" customWidth="1"/>
    <col min="38" max="38" width="7.7265625" style="358" customWidth="1"/>
    <col min="39" max="39" width="7.54296875" style="358" customWidth="1"/>
    <col min="40" max="40" width="3.7265625" style="358" customWidth="1"/>
    <col min="41" max="41" width="8.54296875" style="358" customWidth="1"/>
    <col min="42" max="42" width="9.54296875" style="358" customWidth="1"/>
    <col min="43" max="43" width="3" style="358" customWidth="1"/>
    <col min="44" max="44" width="12.1796875" style="358" customWidth="1"/>
    <col min="45" max="45" width="7.7265625" style="358" customWidth="1"/>
    <col min="46" max="46" width="8.1796875" style="358" customWidth="1"/>
    <col min="47" max="47" width="48.81640625" style="358" customWidth="1"/>
    <col min="48" max="48" width="13.7265625" style="358" customWidth="1"/>
    <col min="49" max="49" width="14" style="358" customWidth="1"/>
    <col min="50" max="50" width="15.453125" style="358" customWidth="1"/>
    <col min="51" max="53" width="7.54296875" style="358" customWidth="1"/>
    <col min="54" max="54" width="4.7265625" style="358" customWidth="1"/>
    <col min="55" max="108" width="4.7265625" style="358" hidden="1" customWidth="1"/>
    <col min="109" max="109" width="11.453125" style="358" hidden="1" customWidth="1"/>
    <col min="110" max="16384" width="11.453125" style="358"/>
  </cols>
  <sheetData>
    <row r="1" spans="3:108" s="376" customFormat="1" ht="29.5" x14ac:dyDescent="0.55000000000000004">
      <c r="D1" s="400" t="s">
        <v>52</v>
      </c>
    </row>
    <row r="3" spans="3:108" ht="20" x14ac:dyDescent="0.4">
      <c r="C3" s="370"/>
      <c r="D3" s="524" t="s">
        <v>5</v>
      </c>
      <c r="E3" s="525"/>
      <c r="F3" s="524" t="s">
        <v>5</v>
      </c>
      <c r="G3" s="525"/>
      <c r="H3" s="524" t="s">
        <v>5</v>
      </c>
      <c r="I3" s="525"/>
      <c r="J3" s="524" t="s">
        <v>5</v>
      </c>
      <c r="K3" s="525"/>
      <c r="L3" s="524" t="s">
        <v>5</v>
      </c>
      <c r="M3" s="525"/>
      <c r="N3" s="524" t="s">
        <v>5</v>
      </c>
      <c r="O3" s="525"/>
      <c r="P3" s="524" t="s">
        <v>5</v>
      </c>
      <c r="Q3" s="525"/>
      <c r="R3" s="524" t="s">
        <v>5</v>
      </c>
      <c r="S3" s="525"/>
      <c r="T3" s="524" t="s">
        <v>5</v>
      </c>
      <c r="U3" s="525"/>
      <c r="V3" s="524" t="s">
        <v>5</v>
      </c>
      <c r="W3" s="525"/>
      <c r="X3" s="524" t="s">
        <v>5</v>
      </c>
      <c r="Y3" s="525"/>
      <c r="Z3" s="524" t="s">
        <v>5</v>
      </c>
      <c r="AA3" s="525"/>
      <c r="AB3" s="524" t="s">
        <v>5</v>
      </c>
      <c r="AC3" s="525"/>
      <c r="AD3" s="524" t="s">
        <v>5</v>
      </c>
      <c r="AE3" s="525"/>
      <c r="AF3" s="524" t="s">
        <v>5</v>
      </c>
      <c r="AG3" s="525"/>
      <c r="AH3" s="524" t="s">
        <v>5</v>
      </c>
      <c r="AI3" s="525"/>
      <c r="AJ3" s="370"/>
      <c r="AK3" s="370"/>
      <c r="AL3" s="370"/>
      <c r="AM3" s="370"/>
      <c r="AN3" s="370"/>
      <c r="AO3" s="370"/>
      <c r="AP3" s="370"/>
      <c r="AQ3" s="370"/>
      <c r="AR3" s="370"/>
      <c r="AS3" s="370"/>
      <c r="AT3" s="370"/>
    </row>
    <row r="4" spans="3:108" s="369" customFormat="1" ht="25" x14ac:dyDescent="0.5">
      <c r="C4" s="370" t="s">
        <v>37</v>
      </c>
      <c r="D4" s="1176">
        <v>1</v>
      </c>
      <c r="E4" s="1177"/>
      <c r="F4" s="1178">
        <v>2</v>
      </c>
      <c r="G4" s="1179"/>
      <c r="H4" s="1176">
        <v>3</v>
      </c>
      <c r="I4" s="1177"/>
      <c r="J4" s="1178">
        <v>4</v>
      </c>
      <c r="K4" s="1179"/>
      <c r="L4" s="1176">
        <v>5</v>
      </c>
      <c r="M4" s="1177"/>
      <c r="N4" s="1178">
        <v>6</v>
      </c>
      <c r="O4" s="1179"/>
      <c r="P4" s="1176">
        <v>7</v>
      </c>
      <c r="Q4" s="1177"/>
      <c r="R4" s="1178">
        <v>8</v>
      </c>
      <c r="S4" s="1179"/>
      <c r="T4" s="1176">
        <v>9</v>
      </c>
      <c r="U4" s="1177"/>
      <c r="V4" s="1175">
        <v>10</v>
      </c>
      <c r="W4" s="1175"/>
      <c r="X4" s="1180">
        <v>11</v>
      </c>
      <c r="Y4" s="1180"/>
      <c r="Z4" s="1175">
        <v>12</v>
      </c>
      <c r="AA4" s="1175"/>
      <c r="AB4" s="1180">
        <v>13</v>
      </c>
      <c r="AC4" s="1180"/>
      <c r="AD4" s="1175">
        <v>14</v>
      </c>
      <c r="AE4" s="1175"/>
      <c r="AF4" s="1180">
        <v>15</v>
      </c>
      <c r="AG4" s="1180"/>
      <c r="AH4" s="1175">
        <v>16</v>
      </c>
      <c r="AI4" s="1175"/>
      <c r="AJ4" s="420"/>
      <c r="AK4" s="409"/>
      <c r="AL4" s="1171" t="s">
        <v>0</v>
      </c>
      <c r="AM4" s="1171"/>
      <c r="AN4" s="409"/>
      <c r="AO4" s="409"/>
      <c r="AP4" s="409"/>
      <c r="AQ4" s="409"/>
      <c r="AR4" s="409" t="s">
        <v>53</v>
      </c>
      <c r="AS4" s="409"/>
      <c r="AT4" s="409"/>
      <c r="AU4" s="796" t="s">
        <v>2</v>
      </c>
      <c r="AV4" s="796"/>
      <c r="AW4" s="796"/>
      <c r="AY4" s="734"/>
      <c r="AZ4" s="734"/>
      <c r="BA4" s="734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ht="25" x14ac:dyDescent="0.5"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V5" s="796" t="s">
        <v>0</v>
      </c>
      <c r="AW5" s="797" t="s">
        <v>1</v>
      </c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5" x14ac:dyDescent="0.5">
      <c r="C6" s="420">
        <v>1</v>
      </c>
      <c r="D6" s="1067"/>
      <c r="E6" s="1068"/>
      <c r="F6" s="1062"/>
      <c r="G6" s="1064"/>
      <c r="H6" s="1063"/>
      <c r="I6" s="1063"/>
      <c r="J6" s="1062"/>
      <c r="K6" s="1064"/>
      <c r="L6" s="1063"/>
      <c r="M6" s="1063"/>
      <c r="N6" s="1062"/>
      <c r="O6" s="1064"/>
      <c r="P6" s="1065"/>
      <c r="Q6" s="1065"/>
      <c r="R6" s="912"/>
      <c r="S6" s="913"/>
      <c r="T6" s="1065"/>
      <c r="U6" s="1065"/>
      <c r="V6" s="912"/>
      <c r="W6" s="913"/>
      <c r="X6" s="1065"/>
      <c r="Y6" s="1065"/>
      <c r="Z6" s="912"/>
      <c r="AA6" s="913"/>
      <c r="AB6" s="1065"/>
      <c r="AC6" s="1065"/>
      <c r="AD6" s="912"/>
      <c r="AE6" s="913"/>
      <c r="AF6" s="912"/>
      <c r="AG6" s="913"/>
      <c r="AH6" s="929"/>
      <c r="AI6" s="930"/>
      <c r="AJ6" s="421"/>
      <c r="AK6" s="370"/>
      <c r="AL6" s="380">
        <f>SUM(D25,F25,H25,J25,L25,N25,P25,R25,T25,V25,X25,Z25,AB25,AD25,AF25,AH25)</f>
        <v>0</v>
      </c>
      <c r="AM6" s="526">
        <f>SUM(E25,G25,I25,K25,M25,O25,Q25,S25,U25,W25,Y25,AA25,AC25,AE25,AG25,AI25)</f>
        <v>0</v>
      </c>
      <c r="AN6" s="370"/>
      <c r="AO6" s="421">
        <f>SUM(D6,F6,H6,J6,L6,N6,P6,R6,T6,V6,X6,Z6,AB6,AD6,AF6,AH6)</f>
        <v>0</v>
      </c>
      <c r="AP6" s="421">
        <f>SUM(E6,G6,I6,K6,M6,O6,Q6,S6,U6,W6,Y6,AA6,AC6,AE6,AG6,AI6)</f>
        <v>0</v>
      </c>
      <c r="AQ6" s="370"/>
      <c r="AR6" s="378">
        <f>IF(NOT(AP6=0),AO6/AP6,0)</f>
        <v>0</v>
      </c>
      <c r="AS6" s="370"/>
      <c r="AT6" s="527">
        <v>1</v>
      </c>
      <c r="AU6" s="528" t="str">
        <f>CONCATENATE(mannschaften!E6)</f>
        <v>PV Brunnenthal</v>
      </c>
      <c r="AV6" s="376">
        <f>SUM(AL6)</f>
        <v>0</v>
      </c>
      <c r="AW6" s="377">
        <f>SUM(AR6)</f>
        <v>0</v>
      </c>
      <c r="AY6" s="717">
        <f>SUM(BC6,BF6,BI6,BL6,BO6,BR6,BU6,BX6,CA6,CD6,CG6,CJ6,CM6,CP6,CS6,CV6)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IF($D25=3,1,0)</f>
        <v>0</v>
      </c>
      <c r="BD6" s="649">
        <f>IF($D25=1,1,0)</f>
        <v>0</v>
      </c>
      <c r="BE6" s="650">
        <f>IF($E25=3,1,0)</f>
        <v>0</v>
      </c>
      <c r="BF6" s="648">
        <f>IF($F25=3,1,0)</f>
        <v>0</v>
      </c>
      <c r="BG6" s="649">
        <f>IF($F25=1,1,0)</f>
        <v>0</v>
      </c>
      <c r="BH6" s="650">
        <f>IF($G25=3,1,0)</f>
        <v>0</v>
      </c>
      <c r="BI6" s="648">
        <f>IF($H25=3,1,0)</f>
        <v>0</v>
      </c>
      <c r="BJ6" s="649">
        <f>IF($H25=1,1,0)</f>
        <v>0</v>
      </c>
      <c r="BK6" s="650">
        <f>IF($I25=3,1,0)</f>
        <v>0</v>
      </c>
      <c r="BL6" s="649">
        <f>IF($J25=3,1,0)</f>
        <v>0</v>
      </c>
      <c r="BM6" s="649">
        <f>IF($J25=1,1,0)</f>
        <v>0</v>
      </c>
      <c r="BN6" s="649">
        <f>IF($K25=3,1,0)</f>
        <v>0</v>
      </c>
      <c r="BO6" s="648">
        <f>IF($L25=3,1,0)</f>
        <v>0</v>
      </c>
      <c r="BP6" s="649">
        <f>IF($L25=1,1,0)</f>
        <v>0</v>
      </c>
      <c r="BQ6" s="650">
        <f>IF($M25=3,1,0)</f>
        <v>0</v>
      </c>
      <c r="BR6" s="649">
        <f>IF($N25=3,1,0)</f>
        <v>0</v>
      </c>
      <c r="BS6" s="649">
        <f>IF($N25=1,1,0)</f>
        <v>0</v>
      </c>
      <c r="BT6" s="649">
        <f>IF($O25=3,1,0)</f>
        <v>0</v>
      </c>
      <c r="BU6" s="648">
        <f>IF($P25=3,1,0)</f>
        <v>0</v>
      </c>
      <c r="BV6" s="649">
        <f>IF($P25=1,1,0)</f>
        <v>0</v>
      </c>
      <c r="BW6" s="650">
        <f>IF($Q25=3,1,0)</f>
        <v>0</v>
      </c>
      <c r="BX6" s="648">
        <f>IF($R25=3,1,0)</f>
        <v>0</v>
      </c>
      <c r="BY6" s="649">
        <f>IF($R25=1,1,0)</f>
        <v>0</v>
      </c>
      <c r="BZ6" s="650">
        <f>IF($S25=3,1,0)</f>
        <v>0</v>
      </c>
      <c r="CA6" s="648">
        <f>IF($T25=3,1,0)</f>
        <v>0</v>
      </c>
      <c r="CB6" s="649">
        <f>IF($T25=1,1,0)</f>
        <v>0</v>
      </c>
      <c r="CC6" s="650">
        <f>IF($U25=3,1,0)</f>
        <v>0</v>
      </c>
      <c r="CD6" s="648">
        <f>IF($V25=3,1,0)</f>
        <v>0</v>
      </c>
      <c r="CE6" s="649">
        <f>IF($V25=1,1,0)</f>
        <v>0</v>
      </c>
      <c r="CF6" s="650">
        <f>IF($W25=3,1,0)</f>
        <v>0</v>
      </c>
      <c r="CG6" s="721">
        <f>IF($X25=3,1,0)</f>
        <v>0</v>
      </c>
      <c r="CH6" s="722">
        <f>IF($X25=1,1,0)</f>
        <v>0</v>
      </c>
      <c r="CI6" s="723">
        <f>IF($Y25=3,1,0)</f>
        <v>0</v>
      </c>
      <c r="CJ6" s="721">
        <f>IF($Z25=3,1,0)</f>
        <v>0</v>
      </c>
      <c r="CK6" s="722">
        <f>IF($Z25=1,1,0)</f>
        <v>0</v>
      </c>
      <c r="CL6" s="723">
        <f>IF($AA25=3,1,0)</f>
        <v>0</v>
      </c>
      <c r="CM6" s="721">
        <f>IF($AB25=3,1,0)</f>
        <v>0</v>
      </c>
      <c r="CN6" s="722">
        <f>IF($AB25=1,1,0)</f>
        <v>0</v>
      </c>
      <c r="CO6" s="723">
        <f>IF($AC25=3,1,0)</f>
        <v>0</v>
      </c>
      <c r="CP6" s="721">
        <f>IF($AD25=3,1,0)</f>
        <v>0</v>
      </c>
      <c r="CQ6" s="722">
        <f>IF($AD25=1,1,0)</f>
        <v>0</v>
      </c>
      <c r="CR6" s="723">
        <f>IF($AE25=3,1,0)</f>
        <v>0</v>
      </c>
      <c r="CS6" s="721">
        <f>IF($AF25=3,1,0)</f>
        <v>0</v>
      </c>
      <c r="CT6" s="722">
        <f>IF($AF25=1,1,0)</f>
        <v>0</v>
      </c>
      <c r="CU6" s="723">
        <f>IF($AG25=3,1,0)</f>
        <v>0</v>
      </c>
      <c r="CV6" s="721">
        <f>IF($AH25=3,1,0)</f>
        <v>0</v>
      </c>
      <c r="CW6" s="722">
        <f>IF($AH25=1,1,0)</f>
        <v>0</v>
      </c>
      <c r="CX6" s="723">
        <f>IF($AI25=3,1,0)</f>
        <v>0</v>
      </c>
      <c r="CY6" s="721">
        <f t="shared" ref="CY6:CY10" si="0">IF(BO17=3,1,0)</f>
        <v>0</v>
      </c>
      <c r="CZ6" s="722">
        <f t="shared" ref="CZ6:CZ10" si="1">IF(BO17=1,1,0)</f>
        <v>0</v>
      </c>
      <c r="DA6" s="723">
        <f t="shared" ref="DA6:DA10" si="2">IF(BP17=3,1,0)</f>
        <v>0</v>
      </c>
      <c r="DB6" s="721">
        <f t="shared" ref="DB6:DB10" si="3">IF(BR17=3,1,0)</f>
        <v>0</v>
      </c>
      <c r="DC6" s="722">
        <f t="shared" ref="DC6:DC10" si="4">IF(BR17=1,1,0)</f>
        <v>0</v>
      </c>
      <c r="DD6" s="723">
        <f t="shared" ref="DD6:DD10" si="5">IF(BS17=3,1,0)</f>
        <v>0</v>
      </c>
    </row>
    <row r="7" spans="3:108" ht="25" x14ac:dyDescent="0.5">
      <c r="C7" s="420">
        <v>2</v>
      </c>
      <c r="D7" s="1067"/>
      <c r="E7" s="1068"/>
      <c r="F7" s="916"/>
      <c r="G7" s="917"/>
      <c r="H7" s="1066"/>
      <c r="I7" s="1066"/>
      <c r="J7" s="916"/>
      <c r="K7" s="917"/>
      <c r="L7" s="1066"/>
      <c r="M7" s="1066"/>
      <c r="N7" s="916"/>
      <c r="O7" s="917"/>
      <c r="P7" s="1066"/>
      <c r="Q7" s="1066"/>
      <c r="R7" s="936">
        <f>SUM(S6)</f>
        <v>0</v>
      </c>
      <c r="S7" s="937">
        <f>SUM(R6)</f>
        <v>0</v>
      </c>
      <c r="T7" s="1066"/>
      <c r="U7" s="1066"/>
      <c r="V7" s="916"/>
      <c r="W7" s="917"/>
      <c r="X7" s="1066"/>
      <c r="Y7" s="1066"/>
      <c r="Z7" s="916"/>
      <c r="AA7" s="917"/>
      <c r="AB7" s="1066"/>
      <c r="AC7" s="1066"/>
      <c r="AD7" s="916"/>
      <c r="AE7" s="917"/>
      <c r="AF7" s="916"/>
      <c r="AG7" s="917"/>
      <c r="AH7" s="938"/>
      <c r="AI7" s="935"/>
      <c r="AJ7" s="421"/>
      <c r="AK7" s="370"/>
      <c r="AL7" s="380">
        <f t="shared" ref="AL7:AM21" si="6">SUM(D26,F26,H26,J26,L26,N26,P26,R26,T26,V26,X26,Z26,AB26,AD26,AF26,AH26)</f>
        <v>0</v>
      </c>
      <c r="AM7" s="526">
        <f t="shared" si="6"/>
        <v>0</v>
      </c>
      <c r="AN7" s="370"/>
      <c r="AO7" s="421">
        <f t="shared" ref="AO7:AP21" si="7">SUM(D7,F7,H7,J7,L7,N7,P7,R7,T7,V7,X7,Z7,AB7,AD7,AF7,AH7)</f>
        <v>0</v>
      </c>
      <c r="AP7" s="421">
        <f t="shared" si="7"/>
        <v>0</v>
      </c>
      <c r="AQ7" s="370"/>
      <c r="AR7" s="378">
        <f t="shared" ref="AR7:AR21" si="8">IF(NOT(AP7=0),AO7/AP7,0)</f>
        <v>0</v>
      </c>
      <c r="AS7" s="370"/>
      <c r="AT7" s="527">
        <v>2</v>
      </c>
      <c r="AU7" s="528" t="str">
        <f>CONCATENATE(mannschaften!E7)</f>
        <v>Union Lambrechten PWV</v>
      </c>
      <c r="AV7" s="376">
        <f t="shared" ref="AV7:AV21" si="9">SUM(AL7)</f>
        <v>0</v>
      </c>
      <c r="AW7" s="377">
        <f t="shared" ref="AW7:AW21" si="10">SUM(AR7)</f>
        <v>0</v>
      </c>
      <c r="AY7" s="717">
        <f t="shared" ref="AY7:AY21" si="11">SUM(BC7,BF7,BI7,BL7,BO7,BR7,BU7,BX7,CA7,CD7,CG7,CJ7,CM7,CP7,CS7,CV7)</f>
        <v>0</v>
      </c>
      <c r="AZ7" s="717">
        <f t="shared" ref="AZ7:BA20" si="12">SUM(BD7,BG7,BJ7,BM7,BP7,BS7,BV7,BY7,CB7,CE7,CH7,CK7,CN7,CQ7,CT7,CW7,CZ7,DC7)</f>
        <v>0</v>
      </c>
      <c r="BA7" s="717">
        <f t="shared" si="12"/>
        <v>0</v>
      </c>
      <c r="BB7" s="48"/>
      <c r="BC7" s="648">
        <f t="shared" ref="BC7:BC17" si="13">IF($D26=3,1,0)</f>
        <v>0</v>
      </c>
      <c r="BD7" s="649">
        <f t="shared" ref="BD7:BD21" si="14">IF($D26=1,1,0)</f>
        <v>0</v>
      </c>
      <c r="BE7" s="650">
        <f t="shared" ref="BE7:BE21" si="15">IF($E26=3,1,0)</f>
        <v>0</v>
      </c>
      <c r="BF7" s="648">
        <f t="shared" ref="BF7:BF21" si="16">IF($F26=3,1,0)</f>
        <v>0</v>
      </c>
      <c r="BG7" s="649">
        <f t="shared" ref="BG7:BG17" si="17">IF($F26=1,1,0)</f>
        <v>0</v>
      </c>
      <c r="BH7" s="650">
        <f t="shared" ref="BH7:BH17" si="18">IF($G26=3,1,0)</f>
        <v>0</v>
      </c>
      <c r="BI7" s="648">
        <f t="shared" ref="BI7:BI17" si="19">IF($H26=3,1,0)</f>
        <v>0</v>
      </c>
      <c r="BJ7" s="649">
        <f t="shared" ref="BJ7:BJ21" si="20">IF($H26=1,1,0)</f>
        <v>0</v>
      </c>
      <c r="BK7" s="650">
        <f t="shared" ref="BK7:BK21" si="21">IF($I26=3,1,0)</f>
        <v>0</v>
      </c>
      <c r="BL7" s="649">
        <f t="shared" ref="BL7:BL21" si="22">IF($J26=3,1,0)</f>
        <v>0</v>
      </c>
      <c r="BM7" s="649">
        <f t="shared" ref="BM7:BM21" si="23">IF($J26=1,1,0)</f>
        <v>0</v>
      </c>
      <c r="BN7" s="649">
        <f t="shared" ref="BN7:BN21" si="24">IF($K26=3,1,0)</f>
        <v>0</v>
      </c>
      <c r="BO7" s="648">
        <f t="shared" ref="BO7:BO21" si="25">IF($L26=3,1,0)</f>
        <v>0</v>
      </c>
      <c r="BP7" s="649">
        <f t="shared" ref="BP7:BP21" si="26">IF($L26=1,1,0)</f>
        <v>0</v>
      </c>
      <c r="BQ7" s="650">
        <f t="shared" ref="BQ7:BQ21" si="27">IF($M26=3,1,0)</f>
        <v>0</v>
      </c>
      <c r="BR7" s="649">
        <f t="shared" ref="BR7:BR17" si="28">IF($N26=3,1,0)</f>
        <v>0</v>
      </c>
      <c r="BS7" s="649">
        <f t="shared" ref="BS7:BS21" si="29">IF($N26=1,1,0)</f>
        <v>0</v>
      </c>
      <c r="BT7" s="649">
        <f t="shared" ref="BT7:BT21" si="30">IF($O26=3,1,0)</f>
        <v>0</v>
      </c>
      <c r="BU7" s="648">
        <f t="shared" ref="BU7:BU21" si="31">IF($P26=3,1,0)</f>
        <v>0</v>
      </c>
      <c r="BV7" s="649">
        <f t="shared" ref="BV7:BV21" si="32">IF($P26=1,1,0)</f>
        <v>0</v>
      </c>
      <c r="BW7" s="650">
        <f t="shared" ref="BW7:BW21" si="33">IF($Q26=3,1,0)</f>
        <v>0</v>
      </c>
      <c r="BX7" s="648">
        <f t="shared" ref="BX7:BX21" si="34">IF($R26=3,1,0)</f>
        <v>0</v>
      </c>
      <c r="BY7" s="649">
        <f t="shared" ref="BY7:BY21" si="35">IF($R26=1,1,0)</f>
        <v>0</v>
      </c>
      <c r="BZ7" s="650">
        <f t="shared" ref="BZ7:BZ21" si="36">IF($S26=3,1,0)</f>
        <v>0</v>
      </c>
      <c r="CA7" s="648">
        <f t="shared" ref="CA7:CA21" si="37">IF($T26=3,1,0)</f>
        <v>0</v>
      </c>
      <c r="CB7" s="649">
        <f t="shared" ref="CB7:CB21" si="38">IF($T26=1,1,0)</f>
        <v>0</v>
      </c>
      <c r="CC7" s="650">
        <f t="shared" ref="CC7:CC21" si="39">IF($U26=3,1,0)</f>
        <v>0</v>
      </c>
      <c r="CD7" s="648">
        <f t="shared" ref="CD7:CD21" si="40">IF($V26=3,1,0)</f>
        <v>0</v>
      </c>
      <c r="CE7" s="649">
        <f t="shared" ref="CE7:CE21" si="41">IF($V26=1,1,0)</f>
        <v>0</v>
      </c>
      <c r="CF7" s="650">
        <f t="shared" ref="CF7:CF21" si="42">IF($W26=3,1,0)</f>
        <v>0</v>
      </c>
      <c r="CG7" s="721">
        <f t="shared" ref="CG7:CG21" si="43">IF($X26=3,1,0)</f>
        <v>0</v>
      </c>
      <c r="CH7" s="722">
        <f t="shared" ref="CH7:CH21" si="44">IF($X26=1,1,0)</f>
        <v>0</v>
      </c>
      <c r="CI7" s="723">
        <f t="shared" ref="CI7:CI21" si="45">IF($Y26=3,1,0)</f>
        <v>0</v>
      </c>
      <c r="CJ7" s="721">
        <f t="shared" ref="CJ7:CJ21" si="46">IF($Z26=3,1,0)</f>
        <v>0</v>
      </c>
      <c r="CK7" s="722">
        <f t="shared" ref="CK7:CK21" si="47">IF($Z26=1,1,0)</f>
        <v>0</v>
      </c>
      <c r="CL7" s="723">
        <f t="shared" ref="CL7:CL21" si="48">IF($AA26=3,1,0)</f>
        <v>0</v>
      </c>
      <c r="CM7" s="721">
        <f t="shared" ref="CM7:CM21" si="49">IF($AB26=3,1,0)</f>
        <v>0</v>
      </c>
      <c r="CN7" s="722">
        <f t="shared" ref="CN7:CN21" si="50">IF($AB26=1,1,0)</f>
        <v>0</v>
      </c>
      <c r="CO7" s="723">
        <f t="shared" ref="CO7:CO16" si="51">IF($AC26=3,1,0)</f>
        <v>0</v>
      </c>
      <c r="CP7" s="721">
        <f t="shared" ref="CP7:CP21" si="52">IF($AD26=3,1,0)</f>
        <v>0</v>
      </c>
      <c r="CQ7" s="722">
        <f t="shared" ref="CQ7:CQ21" si="53">IF($AD26=1,1,0)</f>
        <v>0</v>
      </c>
      <c r="CR7" s="723">
        <f t="shared" ref="CR7:CR21" si="54">IF($AE26=3,1,0)</f>
        <v>0</v>
      </c>
      <c r="CS7" s="721">
        <f t="shared" ref="CS7:CS21" si="55">IF($AF26=3,1,0)</f>
        <v>0</v>
      </c>
      <c r="CT7" s="722">
        <f t="shared" ref="CT7:CT21" si="56">IF($AF26=1,1,0)</f>
        <v>0</v>
      </c>
      <c r="CU7" s="723">
        <f t="shared" ref="CU7:CU21" si="57">IF($AG26=3,1,0)</f>
        <v>0</v>
      </c>
      <c r="CV7" s="721">
        <f t="shared" ref="CV7:CV21" si="58">IF($AH26=3,1,0)</f>
        <v>0</v>
      </c>
      <c r="CW7" s="722">
        <f t="shared" ref="CW7:CW21" si="59">IF($AH26=1,1,0)</f>
        <v>0</v>
      </c>
      <c r="CX7" s="723">
        <f t="shared" ref="CX7:CX21" si="60">IF($AI26=3,1,0)</f>
        <v>0</v>
      </c>
      <c r="CY7" s="724">
        <f t="shared" si="0"/>
        <v>0</v>
      </c>
      <c r="CZ7" s="537">
        <f t="shared" si="1"/>
        <v>0</v>
      </c>
      <c r="DA7" s="725">
        <f t="shared" si="2"/>
        <v>0</v>
      </c>
      <c r="DB7" s="724">
        <f t="shared" si="3"/>
        <v>0</v>
      </c>
      <c r="DC7" s="537">
        <f t="shared" si="4"/>
        <v>0</v>
      </c>
      <c r="DD7" s="725">
        <f t="shared" si="5"/>
        <v>0</v>
      </c>
    </row>
    <row r="8" spans="3:108" ht="25" x14ac:dyDescent="0.5">
      <c r="C8" s="420">
        <v>3</v>
      </c>
      <c r="D8" s="1069"/>
      <c r="E8" s="646"/>
      <c r="F8" s="916"/>
      <c r="G8" s="917"/>
      <c r="H8" s="1066"/>
      <c r="I8" s="1066"/>
      <c r="J8" s="916"/>
      <c r="K8" s="917"/>
      <c r="L8" s="1066"/>
      <c r="M8" s="1066"/>
      <c r="N8" s="916"/>
      <c r="O8" s="917"/>
      <c r="P8" s="933">
        <f>SUM(Q7)</f>
        <v>0</v>
      </c>
      <c r="Q8" s="933">
        <f>SUM(P7)</f>
        <v>0</v>
      </c>
      <c r="R8" s="916"/>
      <c r="S8" s="917"/>
      <c r="T8" s="1066"/>
      <c r="U8" s="1066"/>
      <c r="V8" s="916"/>
      <c r="W8" s="917"/>
      <c r="X8" s="1066"/>
      <c r="Y8" s="1066"/>
      <c r="Z8" s="916"/>
      <c r="AA8" s="917"/>
      <c r="AB8" s="1066"/>
      <c r="AC8" s="1066"/>
      <c r="AD8" s="934"/>
      <c r="AE8" s="935"/>
      <c r="AF8" s="936">
        <f>SUM(AG6)</f>
        <v>0</v>
      </c>
      <c r="AG8" s="937">
        <f>SUM(AF6)</f>
        <v>0</v>
      </c>
      <c r="AH8" s="1066"/>
      <c r="AI8" s="917"/>
      <c r="AJ8" s="421"/>
      <c r="AK8" s="370"/>
      <c r="AL8" s="380">
        <f t="shared" si="6"/>
        <v>0</v>
      </c>
      <c r="AM8" s="526">
        <f t="shared" si="6"/>
        <v>0</v>
      </c>
      <c r="AN8" s="370"/>
      <c r="AO8" s="421">
        <f t="shared" si="7"/>
        <v>0</v>
      </c>
      <c r="AP8" s="421">
        <f t="shared" si="7"/>
        <v>0</v>
      </c>
      <c r="AQ8" s="370"/>
      <c r="AR8" s="378">
        <f t="shared" si="8"/>
        <v>0</v>
      </c>
      <c r="AS8" s="370"/>
      <c r="AT8" s="527">
        <v>3</v>
      </c>
      <c r="AU8" s="528" t="str">
        <f>CONCATENATE(mannschaften!E8)</f>
        <v>Union PWV Diersbach 1</v>
      </c>
      <c r="AV8" s="376">
        <f t="shared" si="9"/>
        <v>0</v>
      </c>
      <c r="AW8" s="377">
        <f t="shared" si="10"/>
        <v>0</v>
      </c>
      <c r="AY8" s="717">
        <f t="shared" si="11"/>
        <v>0</v>
      </c>
      <c r="AZ8" s="717">
        <f t="shared" si="12"/>
        <v>0</v>
      </c>
      <c r="BA8" s="717">
        <f t="shared" si="12"/>
        <v>0</v>
      </c>
      <c r="BB8" s="48"/>
      <c r="BC8" s="648">
        <f t="shared" si="13"/>
        <v>0</v>
      </c>
      <c r="BD8" s="649">
        <f t="shared" si="14"/>
        <v>0</v>
      </c>
      <c r="BE8" s="650">
        <f t="shared" si="15"/>
        <v>0</v>
      </c>
      <c r="BF8" s="648">
        <f t="shared" si="16"/>
        <v>0</v>
      </c>
      <c r="BG8" s="649">
        <f t="shared" si="17"/>
        <v>0</v>
      </c>
      <c r="BH8" s="650">
        <f t="shared" si="18"/>
        <v>0</v>
      </c>
      <c r="BI8" s="648">
        <f t="shared" si="19"/>
        <v>0</v>
      </c>
      <c r="BJ8" s="649">
        <f t="shared" si="20"/>
        <v>0</v>
      </c>
      <c r="BK8" s="650">
        <f t="shared" si="21"/>
        <v>0</v>
      </c>
      <c r="BL8" s="649">
        <f t="shared" si="22"/>
        <v>0</v>
      </c>
      <c r="BM8" s="649">
        <f t="shared" si="23"/>
        <v>0</v>
      </c>
      <c r="BN8" s="649">
        <f t="shared" si="24"/>
        <v>0</v>
      </c>
      <c r="BO8" s="648">
        <f t="shared" si="25"/>
        <v>0</v>
      </c>
      <c r="BP8" s="649">
        <f t="shared" si="26"/>
        <v>0</v>
      </c>
      <c r="BQ8" s="650">
        <f t="shared" si="27"/>
        <v>0</v>
      </c>
      <c r="BR8" s="649">
        <f t="shared" si="28"/>
        <v>0</v>
      </c>
      <c r="BS8" s="649">
        <f t="shared" si="29"/>
        <v>0</v>
      </c>
      <c r="BT8" s="649">
        <f t="shared" si="30"/>
        <v>0</v>
      </c>
      <c r="BU8" s="648">
        <f t="shared" si="31"/>
        <v>0</v>
      </c>
      <c r="BV8" s="649">
        <f t="shared" si="32"/>
        <v>0</v>
      </c>
      <c r="BW8" s="650">
        <f t="shared" si="33"/>
        <v>0</v>
      </c>
      <c r="BX8" s="648">
        <f t="shared" si="34"/>
        <v>0</v>
      </c>
      <c r="BY8" s="649">
        <f t="shared" si="35"/>
        <v>0</v>
      </c>
      <c r="BZ8" s="650">
        <f t="shared" si="36"/>
        <v>0</v>
      </c>
      <c r="CA8" s="648">
        <f t="shared" si="37"/>
        <v>0</v>
      </c>
      <c r="CB8" s="649">
        <f t="shared" si="38"/>
        <v>0</v>
      </c>
      <c r="CC8" s="650">
        <f t="shared" si="39"/>
        <v>0</v>
      </c>
      <c r="CD8" s="648">
        <f t="shared" si="40"/>
        <v>0</v>
      </c>
      <c r="CE8" s="649">
        <f t="shared" si="41"/>
        <v>0</v>
      </c>
      <c r="CF8" s="650">
        <f t="shared" si="42"/>
        <v>0</v>
      </c>
      <c r="CG8" s="721">
        <f t="shared" si="43"/>
        <v>0</v>
      </c>
      <c r="CH8" s="722">
        <f t="shared" si="44"/>
        <v>0</v>
      </c>
      <c r="CI8" s="723">
        <f t="shared" si="45"/>
        <v>0</v>
      </c>
      <c r="CJ8" s="721">
        <f t="shared" si="46"/>
        <v>0</v>
      </c>
      <c r="CK8" s="722">
        <f t="shared" si="47"/>
        <v>0</v>
      </c>
      <c r="CL8" s="723">
        <f t="shared" si="48"/>
        <v>0</v>
      </c>
      <c r="CM8" s="721">
        <f t="shared" si="49"/>
        <v>0</v>
      </c>
      <c r="CN8" s="722">
        <f t="shared" si="50"/>
        <v>0</v>
      </c>
      <c r="CO8" s="723">
        <f t="shared" si="51"/>
        <v>0</v>
      </c>
      <c r="CP8" s="721">
        <f t="shared" si="52"/>
        <v>0</v>
      </c>
      <c r="CQ8" s="722">
        <f t="shared" si="53"/>
        <v>0</v>
      </c>
      <c r="CR8" s="723">
        <f t="shared" si="54"/>
        <v>0</v>
      </c>
      <c r="CS8" s="721">
        <f t="shared" si="55"/>
        <v>0</v>
      </c>
      <c r="CT8" s="722">
        <f t="shared" si="56"/>
        <v>0</v>
      </c>
      <c r="CU8" s="723">
        <f t="shared" si="57"/>
        <v>0</v>
      </c>
      <c r="CV8" s="721">
        <f t="shared" si="58"/>
        <v>0</v>
      </c>
      <c r="CW8" s="722">
        <f t="shared" si="59"/>
        <v>0</v>
      </c>
      <c r="CX8" s="723">
        <f t="shared" si="60"/>
        <v>0</v>
      </c>
      <c r="CY8" s="724">
        <f t="shared" si="0"/>
        <v>0</v>
      </c>
      <c r="CZ8" s="537">
        <f t="shared" si="1"/>
        <v>0</v>
      </c>
      <c r="DA8" s="725">
        <f t="shared" si="2"/>
        <v>0</v>
      </c>
      <c r="DB8" s="724">
        <f t="shared" si="3"/>
        <v>0</v>
      </c>
      <c r="DC8" s="537">
        <f t="shared" si="4"/>
        <v>0</v>
      </c>
      <c r="DD8" s="725">
        <f t="shared" si="5"/>
        <v>0</v>
      </c>
    </row>
    <row r="9" spans="3:108" ht="25" x14ac:dyDescent="0.5">
      <c r="C9" s="420">
        <v>4</v>
      </c>
      <c r="D9" s="1069"/>
      <c r="E9" s="646"/>
      <c r="F9" s="916"/>
      <c r="G9" s="917"/>
      <c r="H9" s="1066"/>
      <c r="I9" s="1066"/>
      <c r="J9" s="916"/>
      <c r="K9" s="917"/>
      <c r="L9" s="1066"/>
      <c r="M9" s="1066"/>
      <c r="N9" s="936">
        <f>SUM(O8)</f>
        <v>0</v>
      </c>
      <c r="O9" s="937">
        <f>SUM(N8)</f>
        <v>0</v>
      </c>
      <c r="P9" s="933">
        <f>SUM(Q6)</f>
        <v>0</v>
      </c>
      <c r="Q9" s="933">
        <f>SUM(P6)</f>
        <v>0</v>
      </c>
      <c r="R9" s="916"/>
      <c r="S9" s="917"/>
      <c r="T9" s="1066"/>
      <c r="U9" s="1066"/>
      <c r="V9" s="916"/>
      <c r="W9" s="917"/>
      <c r="X9" s="1066"/>
      <c r="Y9" s="1066"/>
      <c r="Z9" s="916"/>
      <c r="AA9" s="917"/>
      <c r="AB9" s="1066"/>
      <c r="AC9" s="1066"/>
      <c r="AD9" s="934"/>
      <c r="AE9" s="935"/>
      <c r="AF9" s="936">
        <f>SUM(AG7)</f>
        <v>0</v>
      </c>
      <c r="AG9" s="937">
        <f>SUM(AF7)</f>
        <v>0</v>
      </c>
      <c r="AH9" s="1066"/>
      <c r="AI9" s="917"/>
      <c r="AJ9" s="421"/>
      <c r="AK9" s="370"/>
      <c r="AL9" s="380">
        <f t="shared" si="6"/>
        <v>0</v>
      </c>
      <c r="AM9" s="526">
        <f t="shared" si="6"/>
        <v>0</v>
      </c>
      <c r="AN9" s="370"/>
      <c r="AO9" s="421">
        <f t="shared" si="7"/>
        <v>0</v>
      </c>
      <c r="AP9" s="421">
        <f t="shared" si="7"/>
        <v>0</v>
      </c>
      <c r="AQ9" s="370"/>
      <c r="AR9" s="378">
        <f t="shared" si="8"/>
        <v>0</v>
      </c>
      <c r="AS9" s="370"/>
      <c r="AT9" s="527">
        <v>4</v>
      </c>
      <c r="AU9" s="528" t="str">
        <f>CONCATENATE(mannschaften!E9)</f>
        <v>ASVö TSV PW St.Marienkirchen</v>
      </c>
      <c r="AV9" s="376">
        <f t="shared" si="9"/>
        <v>0</v>
      </c>
      <c r="AW9" s="377">
        <f t="shared" si="10"/>
        <v>0</v>
      </c>
      <c r="AY9" s="717">
        <f t="shared" si="11"/>
        <v>0</v>
      </c>
      <c r="AZ9" s="717">
        <f t="shared" si="12"/>
        <v>0</v>
      </c>
      <c r="BA9" s="717">
        <f t="shared" si="12"/>
        <v>0</v>
      </c>
      <c r="BB9" s="48"/>
      <c r="BC9" s="648">
        <f t="shared" si="13"/>
        <v>0</v>
      </c>
      <c r="BD9" s="649">
        <f t="shared" si="14"/>
        <v>0</v>
      </c>
      <c r="BE9" s="650">
        <f t="shared" si="15"/>
        <v>0</v>
      </c>
      <c r="BF9" s="648">
        <f t="shared" si="16"/>
        <v>0</v>
      </c>
      <c r="BG9" s="649">
        <f t="shared" si="17"/>
        <v>0</v>
      </c>
      <c r="BH9" s="650">
        <f t="shared" si="18"/>
        <v>0</v>
      </c>
      <c r="BI9" s="648">
        <f t="shared" si="19"/>
        <v>0</v>
      </c>
      <c r="BJ9" s="649">
        <f t="shared" si="20"/>
        <v>0</v>
      </c>
      <c r="BK9" s="650">
        <f t="shared" si="21"/>
        <v>0</v>
      </c>
      <c r="BL9" s="649">
        <f t="shared" si="22"/>
        <v>0</v>
      </c>
      <c r="BM9" s="649">
        <f t="shared" si="23"/>
        <v>0</v>
      </c>
      <c r="BN9" s="649">
        <f t="shared" si="24"/>
        <v>0</v>
      </c>
      <c r="BO9" s="648">
        <f t="shared" si="25"/>
        <v>0</v>
      </c>
      <c r="BP9" s="649">
        <f t="shared" si="26"/>
        <v>0</v>
      </c>
      <c r="BQ9" s="650">
        <f t="shared" si="27"/>
        <v>0</v>
      </c>
      <c r="BR9" s="649">
        <f t="shared" si="28"/>
        <v>0</v>
      </c>
      <c r="BS9" s="649">
        <f t="shared" si="29"/>
        <v>0</v>
      </c>
      <c r="BT9" s="649">
        <f t="shared" si="30"/>
        <v>0</v>
      </c>
      <c r="BU9" s="648">
        <f t="shared" si="31"/>
        <v>0</v>
      </c>
      <c r="BV9" s="649">
        <f t="shared" si="32"/>
        <v>0</v>
      </c>
      <c r="BW9" s="650">
        <f t="shared" si="33"/>
        <v>0</v>
      </c>
      <c r="BX9" s="648">
        <f t="shared" si="34"/>
        <v>0</v>
      </c>
      <c r="BY9" s="649">
        <f t="shared" si="35"/>
        <v>0</v>
      </c>
      <c r="BZ9" s="650">
        <f t="shared" si="36"/>
        <v>0</v>
      </c>
      <c r="CA9" s="648">
        <f t="shared" si="37"/>
        <v>0</v>
      </c>
      <c r="CB9" s="649">
        <f t="shared" si="38"/>
        <v>0</v>
      </c>
      <c r="CC9" s="650">
        <f t="shared" si="39"/>
        <v>0</v>
      </c>
      <c r="CD9" s="648">
        <f t="shared" si="40"/>
        <v>0</v>
      </c>
      <c r="CE9" s="649">
        <f t="shared" si="41"/>
        <v>0</v>
      </c>
      <c r="CF9" s="650">
        <f t="shared" si="42"/>
        <v>0</v>
      </c>
      <c r="CG9" s="721">
        <f t="shared" si="43"/>
        <v>0</v>
      </c>
      <c r="CH9" s="722">
        <f t="shared" si="44"/>
        <v>0</v>
      </c>
      <c r="CI9" s="723">
        <f t="shared" si="45"/>
        <v>0</v>
      </c>
      <c r="CJ9" s="721">
        <f t="shared" si="46"/>
        <v>0</v>
      </c>
      <c r="CK9" s="722">
        <f t="shared" si="47"/>
        <v>0</v>
      </c>
      <c r="CL9" s="723">
        <f t="shared" si="48"/>
        <v>0</v>
      </c>
      <c r="CM9" s="721">
        <f t="shared" si="49"/>
        <v>0</v>
      </c>
      <c r="CN9" s="722">
        <f t="shared" si="50"/>
        <v>0</v>
      </c>
      <c r="CO9" s="723">
        <f t="shared" si="51"/>
        <v>0</v>
      </c>
      <c r="CP9" s="721">
        <f t="shared" si="52"/>
        <v>0</v>
      </c>
      <c r="CQ9" s="722">
        <f t="shared" si="53"/>
        <v>0</v>
      </c>
      <c r="CR9" s="723">
        <f t="shared" si="54"/>
        <v>0</v>
      </c>
      <c r="CS9" s="721">
        <f t="shared" si="55"/>
        <v>0</v>
      </c>
      <c r="CT9" s="722">
        <f t="shared" si="56"/>
        <v>0</v>
      </c>
      <c r="CU9" s="723">
        <f t="shared" si="57"/>
        <v>0</v>
      </c>
      <c r="CV9" s="721">
        <f t="shared" si="58"/>
        <v>0</v>
      </c>
      <c r="CW9" s="722">
        <f t="shared" si="59"/>
        <v>0</v>
      </c>
      <c r="CX9" s="723">
        <f t="shared" si="60"/>
        <v>0</v>
      </c>
      <c r="CY9" s="724">
        <f t="shared" si="0"/>
        <v>0</v>
      </c>
      <c r="CZ9" s="537">
        <f t="shared" si="1"/>
        <v>0</v>
      </c>
      <c r="DA9" s="725">
        <f t="shared" si="2"/>
        <v>0</v>
      </c>
      <c r="DB9" s="724">
        <f t="shared" si="3"/>
        <v>0</v>
      </c>
      <c r="DC9" s="537">
        <f t="shared" si="4"/>
        <v>0</v>
      </c>
      <c r="DD9" s="725">
        <f t="shared" si="5"/>
        <v>0</v>
      </c>
    </row>
    <row r="10" spans="3:108" ht="25" x14ac:dyDescent="0.5">
      <c r="C10" s="420">
        <v>5</v>
      </c>
      <c r="D10" s="1069"/>
      <c r="E10" s="646"/>
      <c r="F10" s="916"/>
      <c r="G10" s="917"/>
      <c r="H10" s="1066"/>
      <c r="I10" s="1066"/>
      <c r="J10" s="916"/>
      <c r="K10" s="917"/>
      <c r="L10" s="933">
        <f>SUM(M9)</f>
        <v>0</v>
      </c>
      <c r="M10" s="933">
        <f>SUM(L9)</f>
        <v>0</v>
      </c>
      <c r="N10" s="936">
        <f>SUM(O7)</f>
        <v>0</v>
      </c>
      <c r="O10" s="937">
        <f>SUM(N7)</f>
        <v>0</v>
      </c>
      <c r="P10" s="1066"/>
      <c r="Q10" s="1066"/>
      <c r="R10" s="916"/>
      <c r="S10" s="917"/>
      <c r="T10" s="1066"/>
      <c r="U10" s="1066"/>
      <c r="V10" s="916"/>
      <c r="W10" s="917"/>
      <c r="X10" s="1066"/>
      <c r="Y10" s="1066"/>
      <c r="Z10" s="934"/>
      <c r="AA10" s="935"/>
      <c r="AB10" s="933">
        <f>SUM(AC8)</f>
        <v>0</v>
      </c>
      <c r="AC10" s="933">
        <f>SUM(AB8)</f>
        <v>0</v>
      </c>
      <c r="AD10" s="936">
        <f>SUM(AE6)</f>
        <v>0</v>
      </c>
      <c r="AE10" s="937">
        <f>SUM(AD6)</f>
        <v>0</v>
      </c>
      <c r="AF10" s="916"/>
      <c r="AG10" s="917"/>
      <c r="AH10" s="1066"/>
      <c r="AI10" s="917"/>
      <c r="AJ10" s="421"/>
      <c r="AK10" s="370"/>
      <c r="AL10" s="380">
        <f t="shared" si="6"/>
        <v>0</v>
      </c>
      <c r="AM10" s="526">
        <f t="shared" si="6"/>
        <v>0</v>
      </c>
      <c r="AN10" s="370"/>
      <c r="AO10" s="421">
        <f t="shared" si="7"/>
        <v>0</v>
      </c>
      <c r="AP10" s="421">
        <f t="shared" si="7"/>
        <v>0</v>
      </c>
      <c r="AQ10" s="370"/>
      <c r="AR10" s="378">
        <f t="shared" si="8"/>
        <v>0</v>
      </c>
      <c r="AS10" s="370"/>
      <c r="AT10" s="527">
        <v>5</v>
      </c>
      <c r="AU10" s="528" t="str">
        <f>CONCATENATE(mannschaften!E10)</f>
        <v>ASVÖ PV Taufkirchen 1</v>
      </c>
      <c r="AV10" s="376">
        <f t="shared" si="9"/>
        <v>0</v>
      </c>
      <c r="AW10" s="377">
        <f t="shared" si="10"/>
        <v>0</v>
      </c>
      <c r="AY10" s="717">
        <f t="shared" si="11"/>
        <v>0</v>
      </c>
      <c r="AZ10" s="717">
        <f t="shared" si="12"/>
        <v>0</v>
      </c>
      <c r="BA10" s="717">
        <f t="shared" si="12"/>
        <v>0</v>
      </c>
      <c r="BB10" s="48"/>
      <c r="BC10" s="648">
        <f t="shared" si="13"/>
        <v>0</v>
      </c>
      <c r="BD10" s="649">
        <f t="shared" si="14"/>
        <v>0</v>
      </c>
      <c r="BE10" s="650">
        <f t="shared" si="15"/>
        <v>0</v>
      </c>
      <c r="BF10" s="648">
        <f t="shared" si="16"/>
        <v>0</v>
      </c>
      <c r="BG10" s="649">
        <f t="shared" si="17"/>
        <v>0</v>
      </c>
      <c r="BH10" s="650">
        <f t="shared" si="18"/>
        <v>0</v>
      </c>
      <c r="BI10" s="648">
        <f t="shared" si="19"/>
        <v>0</v>
      </c>
      <c r="BJ10" s="649">
        <f t="shared" si="20"/>
        <v>0</v>
      </c>
      <c r="BK10" s="650">
        <f t="shared" si="21"/>
        <v>0</v>
      </c>
      <c r="BL10" s="649">
        <f t="shared" si="22"/>
        <v>0</v>
      </c>
      <c r="BM10" s="649">
        <f t="shared" si="23"/>
        <v>0</v>
      </c>
      <c r="BN10" s="649">
        <f t="shared" si="24"/>
        <v>0</v>
      </c>
      <c r="BO10" s="648">
        <f t="shared" si="25"/>
        <v>0</v>
      </c>
      <c r="BP10" s="649">
        <f t="shared" si="26"/>
        <v>0</v>
      </c>
      <c r="BQ10" s="650">
        <f t="shared" si="27"/>
        <v>0</v>
      </c>
      <c r="BR10" s="649">
        <f t="shared" si="28"/>
        <v>0</v>
      </c>
      <c r="BS10" s="649">
        <f t="shared" si="29"/>
        <v>0</v>
      </c>
      <c r="BT10" s="649">
        <f t="shared" si="30"/>
        <v>0</v>
      </c>
      <c r="BU10" s="648">
        <f t="shared" si="31"/>
        <v>0</v>
      </c>
      <c r="BV10" s="649">
        <f t="shared" si="32"/>
        <v>0</v>
      </c>
      <c r="BW10" s="650">
        <f t="shared" si="33"/>
        <v>0</v>
      </c>
      <c r="BX10" s="648">
        <f t="shared" si="34"/>
        <v>0</v>
      </c>
      <c r="BY10" s="649">
        <f t="shared" si="35"/>
        <v>0</v>
      </c>
      <c r="BZ10" s="650">
        <f t="shared" si="36"/>
        <v>0</v>
      </c>
      <c r="CA10" s="648">
        <f t="shared" si="37"/>
        <v>0</v>
      </c>
      <c r="CB10" s="649">
        <f t="shared" si="38"/>
        <v>0</v>
      </c>
      <c r="CC10" s="650">
        <f t="shared" si="39"/>
        <v>0</v>
      </c>
      <c r="CD10" s="648">
        <f t="shared" si="40"/>
        <v>0</v>
      </c>
      <c r="CE10" s="649">
        <f t="shared" si="41"/>
        <v>0</v>
      </c>
      <c r="CF10" s="650">
        <f t="shared" si="42"/>
        <v>0</v>
      </c>
      <c r="CG10" s="721">
        <f t="shared" si="43"/>
        <v>0</v>
      </c>
      <c r="CH10" s="722">
        <f t="shared" si="44"/>
        <v>0</v>
      </c>
      <c r="CI10" s="723">
        <f t="shared" si="45"/>
        <v>0</v>
      </c>
      <c r="CJ10" s="721">
        <f t="shared" si="46"/>
        <v>0</v>
      </c>
      <c r="CK10" s="722">
        <f t="shared" si="47"/>
        <v>0</v>
      </c>
      <c r="CL10" s="723">
        <f t="shared" si="48"/>
        <v>0</v>
      </c>
      <c r="CM10" s="721">
        <f t="shared" si="49"/>
        <v>0</v>
      </c>
      <c r="CN10" s="722">
        <f t="shared" si="50"/>
        <v>0</v>
      </c>
      <c r="CO10" s="723">
        <f t="shared" si="51"/>
        <v>0</v>
      </c>
      <c r="CP10" s="721">
        <f t="shared" si="52"/>
        <v>0</v>
      </c>
      <c r="CQ10" s="722">
        <f t="shared" si="53"/>
        <v>0</v>
      </c>
      <c r="CR10" s="723">
        <f t="shared" si="54"/>
        <v>0</v>
      </c>
      <c r="CS10" s="721">
        <f t="shared" si="55"/>
        <v>0</v>
      </c>
      <c r="CT10" s="722">
        <f t="shared" si="56"/>
        <v>0</v>
      </c>
      <c r="CU10" s="723">
        <f t="shared" si="57"/>
        <v>0</v>
      </c>
      <c r="CV10" s="721">
        <f t="shared" si="58"/>
        <v>0</v>
      </c>
      <c r="CW10" s="722">
        <f t="shared" si="59"/>
        <v>0</v>
      </c>
      <c r="CX10" s="723">
        <f t="shared" si="60"/>
        <v>0</v>
      </c>
      <c r="CY10" s="724">
        <f t="shared" si="0"/>
        <v>0</v>
      </c>
      <c r="CZ10" s="537">
        <f t="shared" si="1"/>
        <v>0</v>
      </c>
      <c r="DA10" s="725">
        <f t="shared" si="2"/>
        <v>0</v>
      </c>
      <c r="DB10" s="724">
        <f t="shared" si="3"/>
        <v>0</v>
      </c>
      <c r="DC10" s="537">
        <f t="shared" si="4"/>
        <v>0</v>
      </c>
      <c r="DD10" s="725">
        <f t="shared" si="5"/>
        <v>0</v>
      </c>
    </row>
    <row r="11" spans="3:108" ht="25" x14ac:dyDescent="0.5">
      <c r="C11" s="420">
        <v>6</v>
      </c>
      <c r="D11" s="1069"/>
      <c r="E11" s="646"/>
      <c r="F11" s="916"/>
      <c r="G11" s="917"/>
      <c r="H11" s="1066"/>
      <c r="I11" s="1066"/>
      <c r="J11" s="936">
        <f>SUM(K10)</f>
        <v>0</v>
      </c>
      <c r="K11" s="937">
        <f>SUM(J10)</f>
        <v>0</v>
      </c>
      <c r="L11" s="933">
        <f>SUM(M8)</f>
        <v>0</v>
      </c>
      <c r="M11" s="933">
        <f>SUM(L8)</f>
        <v>0</v>
      </c>
      <c r="N11" s="936">
        <f>SUM(O6)</f>
        <v>0</v>
      </c>
      <c r="O11" s="937">
        <f>SUM(N6)</f>
        <v>0</v>
      </c>
      <c r="P11" s="1066"/>
      <c r="Q11" s="1066"/>
      <c r="R11" s="916"/>
      <c r="S11" s="917"/>
      <c r="T11" s="1066"/>
      <c r="U11" s="1066"/>
      <c r="V11" s="916"/>
      <c r="W11" s="917"/>
      <c r="X11" s="1066"/>
      <c r="Y11" s="1066"/>
      <c r="Z11" s="934"/>
      <c r="AA11" s="935"/>
      <c r="AB11" s="933">
        <f>SUM(AC9)</f>
        <v>0</v>
      </c>
      <c r="AC11" s="933">
        <f>SUM(AB9)</f>
        <v>0</v>
      </c>
      <c r="AD11" s="936">
        <f>SUM(AE7)</f>
        <v>0</v>
      </c>
      <c r="AE11" s="937">
        <f>SUM(AD7)</f>
        <v>0</v>
      </c>
      <c r="AF11" s="916"/>
      <c r="AG11" s="917"/>
      <c r="AH11" s="1066"/>
      <c r="AI11" s="917"/>
      <c r="AJ11" s="421"/>
      <c r="AK11" s="370"/>
      <c r="AL11" s="380">
        <f t="shared" si="6"/>
        <v>0</v>
      </c>
      <c r="AM11" s="526">
        <f t="shared" si="6"/>
        <v>0</v>
      </c>
      <c r="AN11" s="370"/>
      <c r="AO11" s="421">
        <f t="shared" si="7"/>
        <v>0</v>
      </c>
      <c r="AP11" s="421">
        <f t="shared" si="7"/>
        <v>0</v>
      </c>
      <c r="AQ11" s="370"/>
      <c r="AR11" s="378">
        <f t="shared" si="8"/>
        <v>0</v>
      </c>
      <c r="AS11" s="370"/>
      <c r="AT11" s="527">
        <v>6</v>
      </c>
      <c r="AU11" s="528" t="str">
        <f>CONCATENATE(mannschaften!E11)</f>
        <v>Union PWV Diersbach 2</v>
      </c>
      <c r="AV11" s="376">
        <f t="shared" si="9"/>
        <v>0</v>
      </c>
      <c r="AW11" s="377">
        <f t="shared" si="10"/>
        <v>0</v>
      </c>
      <c r="AY11" s="717">
        <f t="shared" si="11"/>
        <v>0</v>
      </c>
      <c r="AZ11" s="717">
        <f t="shared" si="12"/>
        <v>0</v>
      </c>
      <c r="BA11" s="717">
        <f t="shared" si="12"/>
        <v>0</v>
      </c>
      <c r="BB11" s="48"/>
      <c r="BC11" s="648">
        <f t="shared" si="13"/>
        <v>0</v>
      </c>
      <c r="BD11" s="649">
        <f t="shared" si="14"/>
        <v>0</v>
      </c>
      <c r="BE11" s="650">
        <f t="shared" si="15"/>
        <v>0</v>
      </c>
      <c r="BF11" s="648">
        <f t="shared" si="16"/>
        <v>0</v>
      </c>
      <c r="BG11" s="649">
        <f t="shared" si="17"/>
        <v>0</v>
      </c>
      <c r="BH11" s="650">
        <f t="shared" si="18"/>
        <v>0</v>
      </c>
      <c r="BI11" s="648">
        <f t="shared" si="19"/>
        <v>0</v>
      </c>
      <c r="BJ11" s="649">
        <f t="shared" si="20"/>
        <v>0</v>
      </c>
      <c r="BK11" s="650">
        <f t="shared" si="21"/>
        <v>0</v>
      </c>
      <c r="BL11" s="649">
        <f t="shared" si="22"/>
        <v>0</v>
      </c>
      <c r="BM11" s="649">
        <f t="shared" si="23"/>
        <v>0</v>
      </c>
      <c r="BN11" s="649">
        <f t="shared" si="24"/>
        <v>0</v>
      </c>
      <c r="BO11" s="648">
        <f t="shared" si="25"/>
        <v>0</v>
      </c>
      <c r="BP11" s="649">
        <f t="shared" si="26"/>
        <v>0</v>
      </c>
      <c r="BQ11" s="650">
        <f t="shared" si="27"/>
        <v>0</v>
      </c>
      <c r="BR11" s="649">
        <f t="shared" si="28"/>
        <v>0</v>
      </c>
      <c r="BS11" s="649">
        <f t="shared" si="29"/>
        <v>0</v>
      </c>
      <c r="BT11" s="649">
        <f t="shared" si="30"/>
        <v>0</v>
      </c>
      <c r="BU11" s="648">
        <f t="shared" si="31"/>
        <v>0</v>
      </c>
      <c r="BV11" s="649">
        <f t="shared" si="32"/>
        <v>0</v>
      </c>
      <c r="BW11" s="650">
        <f t="shared" si="33"/>
        <v>0</v>
      </c>
      <c r="BX11" s="648">
        <f t="shared" si="34"/>
        <v>0</v>
      </c>
      <c r="BY11" s="649">
        <f t="shared" si="35"/>
        <v>0</v>
      </c>
      <c r="BZ11" s="650">
        <f t="shared" si="36"/>
        <v>0</v>
      </c>
      <c r="CA11" s="648">
        <f t="shared" si="37"/>
        <v>0</v>
      </c>
      <c r="CB11" s="649">
        <f t="shared" si="38"/>
        <v>0</v>
      </c>
      <c r="CC11" s="650">
        <f t="shared" si="39"/>
        <v>0</v>
      </c>
      <c r="CD11" s="648">
        <f t="shared" si="40"/>
        <v>0</v>
      </c>
      <c r="CE11" s="649">
        <f t="shared" si="41"/>
        <v>0</v>
      </c>
      <c r="CF11" s="650">
        <f t="shared" si="42"/>
        <v>0</v>
      </c>
      <c r="CG11" s="721">
        <f t="shared" si="43"/>
        <v>0</v>
      </c>
      <c r="CH11" s="722">
        <f t="shared" si="44"/>
        <v>0</v>
      </c>
      <c r="CI11" s="723">
        <f t="shared" si="45"/>
        <v>0</v>
      </c>
      <c r="CJ11" s="721">
        <f t="shared" si="46"/>
        <v>0</v>
      </c>
      <c r="CK11" s="722">
        <f t="shared" si="47"/>
        <v>0</v>
      </c>
      <c r="CL11" s="723">
        <f t="shared" si="48"/>
        <v>0</v>
      </c>
      <c r="CM11" s="721">
        <f t="shared" si="49"/>
        <v>0</v>
      </c>
      <c r="CN11" s="722">
        <f t="shared" si="50"/>
        <v>0</v>
      </c>
      <c r="CO11" s="723">
        <f t="shared" si="51"/>
        <v>0</v>
      </c>
      <c r="CP11" s="721">
        <f t="shared" si="52"/>
        <v>0</v>
      </c>
      <c r="CQ11" s="722">
        <f t="shared" si="53"/>
        <v>0</v>
      </c>
      <c r="CR11" s="723">
        <f t="shared" si="54"/>
        <v>0</v>
      </c>
      <c r="CS11" s="721">
        <f t="shared" si="55"/>
        <v>0</v>
      </c>
      <c r="CT11" s="722">
        <f t="shared" si="56"/>
        <v>0</v>
      </c>
      <c r="CU11" s="723">
        <f t="shared" si="57"/>
        <v>0</v>
      </c>
      <c r="CV11" s="721">
        <f t="shared" si="58"/>
        <v>0</v>
      </c>
      <c r="CW11" s="722">
        <f t="shared" si="59"/>
        <v>0</v>
      </c>
      <c r="CX11" s="723">
        <f t="shared" si="60"/>
        <v>0</v>
      </c>
      <c r="CY11" s="724">
        <f t="shared" ref="CY11:CY18" si="61">IF(BO21=3,1,0)</f>
        <v>0</v>
      </c>
      <c r="CZ11" s="537">
        <f t="shared" ref="CZ11:CZ18" si="62">IF(BO21=1,1,0)</f>
        <v>0</v>
      </c>
      <c r="DA11" s="725">
        <f t="shared" ref="DA11:DA18" si="63">IF(BP21=3,1,0)</f>
        <v>0</v>
      </c>
      <c r="DB11" s="724">
        <f t="shared" ref="DB11:DB18" si="64">IF(BR21=3,1,0)</f>
        <v>0</v>
      </c>
      <c r="DC11" s="537">
        <f t="shared" ref="DC11:DC18" si="65">IF(BR21=1,1,0)</f>
        <v>0</v>
      </c>
      <c r="DD11" s="725">
        <f t="shared" ref="DD11:DD18" si="66">IF(BS21=3,1,0)</f>
        <v>0</v>
      </c>
    </row>
    <row r="12" spans="3:108" ht="25" x14ac:dyDescent="0.5">
      <c r="C12" s="420">
        <v>7</v>
      </c>
      <c r="D12" s="916"/>
      <c r="E12" s="1066"/>
      <c r="F12" s="916"/>
      <c r="G12" s="917"/>
      <c r="H12" s="933">
        <f>SUM(I11)</f>
        <v>0</v>
      </c>
      <c r="I12" s="933">
        <f>SUM(H11)</f>
        <v>0</v>
      </c>
      <c r="J12" s="936">
        <f>SUM(K9)</f>
        <v>0</v>
      </c>
      <c r="K12" s="937">
        <f>SUM(J9)</f>
        <v>0</v>
      </c>
      <c r="L12" s="933">
        <f>SUM(M7)</f>
        <v>0</v>
      </c>
      <c r="M12" s="933">
        <f>SUM(L7)</f>
        <v>0</v>
      </c>
      <c r="N12" s="916"/>
      <c r="O12" s="917"/>
      <c r="P12" s="1066"/>
      <c r="Q12" s="1066"/>
      <c r="R12" s="916"/>
      <c r="S12" s="917"/>
      <c r="T12" s="1066"/>
      <c r="U12" s="1066"/>
      <c r="V12" s="934"/>
      <c r="W12" s="935"/>
      <c r="X12" s="933">
        <f>SUM(Y10)</f>
        <v>0</v>
      </c>
      <c r="Y12" s="933">
        <f>SUM(X10)</f>
        <v>0</v>
      </c>
      <c r="Z12" s="936">
        <f>SUM(AA8)</f>
        <v>0</v>
      </c>
      <c r="AA12" s="937">
        <f>SUM(Z8)</f>
        <v>0</v>
      </c>
      <c r="AB12" s="933">
        <f>SUM(AC6)</f>
        <v>0</v>
      </c>
      <c r="AC12" s="933">
        <f>SUM(AB6)</f>
        <v>0</v>
      </c>
      <c r="AD12" s="916"/>
      <c r="AE12" s="917"/>
      <c r="AF12" s="916"/>
      <c r="AG12" s="917"/>
      <c r="AH12" s="1066"/>
      <c r="AI12" s="917"/>
      <c r="AJ12" s="421"/>
      <c r="AK12" s="370"/>
      <c r="AL12" s="380">
        <f t="shared" si="6"/>
        <v>0</v>
      </c>
      <c r="AM12" s="526">
        <f t="shared" si="6"/>
        <v>0</v>
      </c>
      <c r="AN12" s="370"/>
      <c r="AO12" s="421">
        <f t="shared" si="7"/>
        <v>0</v>
      </c>
      <c r="AP12" s="421">
        <f t="shared" si="7"/>
        <v>0</v>
      </c>
      <c r="AQ12" s="370"/>
      <c r="AR12" s="378">
        <f t="shared" si="8"/>
        <v>0</v>
      </c>
      <c r="AS12" s="370"/>
      <c r="AT12" s="527">
        <v>7</v>
      </c>
      <c r="AU12" s="528" t="str">
        <f>CONCATENATE(mannschaften!E12)</f>
        <v>PV Hub</v>
      </c>
      <c r="AV12" s="376">
        <f t="shared" si="9"/>
        <v>0</v>
      </c>
      <c r="AW12" s="377">
        <f t="shared" si="10"/>
        <v>0</v>
      </c>
      <c r="AY12" s="717">
        <f t="shared" si="11"/>
        <v>0</v>
      </c>
      <c r="AZ12" s="717">
        <f t="shared" si="12"/>
        <v>0</v>
      </c>
      <c r="BA12" s="717">
        <f t="shared" si="12"/>
        <v>0</v>
      </c>
      <c r="BB12" s="48"/>
      <c r="BC12" s="648">
        <f t="shared" si="13"/>
        <v>0</v>
      </c>
      <c r="BD12" s="649">
        <f t="shared" si="14"/>
        <v>0</v>
      </c>
      <c r="BE12" s="650">
        <f t="shared" si="15"/>
        <v>0</v>
      </c>
      <c r="BF12" s="648">
        <f t="shared" si="16"/>
        <v>0</v>
      </c>
      <c r="BG12" s="649">
        <f t="shared" si="17"/>
        <v>0</v>
      </c>
      <c r="BH12" s="650">
        <f t="shared" si="18"/>
        <v>0</v>
      </c>
      <c r="BI12" s="648">
        <f t="shared" si="19"/>
        <v>0</v>
      </c>
      <c r="BJ12" s="649">
        <f t="shared" si="20"/>
        <v>0</v>
      </c>
      <c r="BK12" s="650">
        <f t="shared" si="21"/>
        <v>0</v>
      </c>
      <c r="BL12" s="649">
        <f t="shared" si="22"/>
        <v>0</v>
      </c>
      <c r="BM12" s="649">
        <f t="shared" si="23"/>
        <v>0</v>
      </c>
      <c r="BN12" s="649">
        <f t="shared" si="24"/>
        <v>0</v>
      </c>
      <c r="BO12" s="648">
        <f t="shared" si="25"/>
        <v>0</v>
      </c>
      <c r="BP12" s="649">
        <f t="shared" si="26"/>
        <v>0</v>
      </c>
      <c r="BQ12" s="650">
        <f t="shared" si="27"/>
        <v>0</v>
      </c>
      <c r="BR12" s="649">
        <f t="shared" si="28"/>
        <v>0</v>
      </c>
      <c r="BS12" s="649">
        <f t="shared" si="29"/>
        <v>0</v>
      </c>
      <c r="BT12" s="649">
        <f t="shared" si="30"/>
        <v>0</v>
      </c>
      <c r="BU12" s="648">
        <f t="shared" si="31"/>
        <v>0</v>
      </c>
      <c r="BV12" s="649">
        <f t="shared" si="32"/>
        <v>0</v>
      </c>
      <c r="BW12" s="650">
        <f t="shared" si="33"/>
        <v>0</v>
      </c>
      <c r="BX12" s="648">
        <f t="shared" si="34"/>
        <v>0</v>
      </c>
      <c r="BY12" s="649">
        <f t="shared" si="35"/>
        <v>0</v>
      </c>
      <c r="BZ12" s="650">
        <f t="shared" si="36"/>
        <v>0</v>
      </c>
      <c r="CA12" s="648">
        <f t="shared" si="37"/>
        <v>0</v>
      </c>
      <c r="CB12" s="649">
        <f t="shared" si="38"/>
        <v>0</v>
      </c>
      <c r="CC12" s="650">
        <f t="shared" si="39"/>
        <v>0</v>
      </c>
      <c r="CD12" s="648">
        <f t="shared" si="40"/>
        <v>0</v>
      </c>
      <c r="CE12" s="649">
        <f t="shared" si="41"/>
        <v>0</v>
      </c>
      <c r="CF12" s="650">
        <f t="shared" si="42"/>
        <v>0</v>
      </c>
      <c r="CG12" s="721">
        <f t="shared" si="43"/>
        <v>0</v>
      </c>
      <c r="CH12" s="722">
        <f t="shared" si="44"/>
        <v>0</v>
      </c>
      <c r="CI12" s="723">
        <f t="shared" si="45"/>
        <v>0</v>
      </c>
      <c r="CJ12" s="721">
        <f t="shared" si="46"/>
        <v>0</v>
      </c>
      <c r="CK12" s="722">
        <f t="shared" si="47"/>
        <v>0</v>
      </c>
      <c r="CL12" s="723">
        <f t="shared" si="48"/>
        <v>0</v>
      </c>
      <c r="CM12" s="721">
        <f t="shared" si="49"/>
        <v>0</v>
      </c>
      <c r="CN12" s="722">
        <f t="shared" si="50"/>
        <v>0</v>
      </c>
      <c r="CO12" s="723">
        <f t="shared" si="51"/>
        <v>0</v>
      </c>
      <c r="CP12" s="721">
        <f t="shared" si="52"/>
        <v>0</v>
      </c>
      <c r="CQ12" s="722">
        <f t="shared" si="53"/>
        <v>0</v>
      </c>
      <c r="CR12" s="723">
        <f t="shared" si="54"/>
        <v>0</v>
      </c>
      <c r="CS12" s="721">
        <f t="shared" si="55"/>
        <v>0</v>
      </c>
      <c r="CT12" s="722">
        <f t="shared" si="56"/>
        <v>0</v>
      </c>
      <c r="CU12" s="723">
        <f t="shared" si="57"/>
        <v>0</v>
      </c>
      <c r="CV12" s="721">
        <f t="shared" si="58"/>
        <v>0</v>
      </c>
      <c r="CW12" s="722">
        <f t="shared" si="59"/>
        <v>0</v>
      </c>
      <c r="CX12" s="723">
        <f t="shared" si="60"/>
        <v>0</v>
      </c>
      <c r="CY12" s="724">
        <f t="shared" si="61"/>
        <v>0</v>
      </c>
      <c r="CZ12" s="537">
        <f t="shared" si="62"/>
        <v>0</v>
      </c>
      <c r="DA12" s="725">
        <f t="shared" si="63"/>
        <v>0</v>
      </c>
      <c r="DB12" s="724">
        <f t="shared" si="64"/>
        <v>0</v>
      </c>
      <c r="DC12" s="537">
        <f t="shared" si="65"/>
        <v>0</v>
      </c>
      <c r="DD12" s="725">
        <f t="shared" si="66"/>
        <v>0</v>
      </c>
    </row>
    <row r="13" spans="3:108" ht="25" x14ac:dyDescent="0.5">
      <c r="C13" s="420">
        <v>8</v>
      </c>
      <c r="D13" s="916"/>
      <c r="E13" s="1066"/>
      <c r="F13" s="936">
        <f>SUM(G12)</f>
        <v>0</v>
      </c>
      <c r="G13" s="937">
        <f>SUM(F12)</f>
        <v>0</v>
      </c>
      <c r="H13" s="933">
        <f>SUM(I10)</f>
        <v>0</v>
      </c>
      <c r="I13" s="933">
        <f>SUM(H10)</f>
        <v>0</v>
      </c>
      <c r="J13" s="936">
        <f>SUM(K8)</f>
        <v>0</v>
      </c>
      <c r="K13" s="937">
        <f>SUM(J8)</f>
        <v>0</v>
      </c>
      <c r="L13" s="933">
        <f>SUM(M6)</f>
        <v>0</v>
      </c>
      <c r="M13" s="933">
        <f>SUM(L6)</f>
        <v>0</v>
      </c>
      <c r="N13" s="916"/>
      <c r="O13" s="917"/>
      <c r="P13" s="1066"/>
      <c r="Q13" s="1066"/>
      <c r="R13" s="916"/>
      <c r="S13" s="917"/>
      <c r="T13" s="1066"/>
      <c r="U13" s="1066"/>
      <c r="V13" s="934"/>
      <c r="W13" s="935"/>
      <c r="X13" s="933">
        <f>SUM(Y11)</f>
        <v>0</v>
      </c>
      <c r="Y13" s="933">
        <f>SUM(X11)</f>
        <v>0</v>
      </c>
      <c r="Z13" s="936">
        <f>SUM(AA9)</f>
        <v>0</v>
      </c>
      <c r="AA13" s="937">
        <f>SUM(Z9)</f>
        <v>0</v>
      </c>
      <c r="AB13" s="933">
        <f>SUM(AC7)</f>
        <v>0</v>
      </c>
      <c r="AC13" s="933">
        <f>SUM(AB7)</f>
        <v>0</v>
      </c>
      <c r="AD13" s="916"/>
      <c r="AE13" s="917"/>
      <c r="AF13" s="916"/>
      <c r="AG13" s="917"/>
      <c r="AH13" s="1066"/>
      <c r="AI13" s="917"/>
      <c r="AJ13" s="421"/>
      <c r="AK13" s="370"/>
      <c r="AL13" s="380">
        <f t="shared" si="6"/>
        <v>0</v>
      </c>
      <c r="AM13" s="526">
        <f t="shared" si="6"/>
        <v>0</v>
      </c>
      <c r="AN13" s="370"/>
      <c r="AO13" s="421">
        <f t="shared" si="7"/>
        <v>0</v>
      </c>
      <c r="AP13" s="421">
        <f t="shared" si="7"/>
        <v>0</v>
      </c>
      <c r="AQ13" s="370"/>
      <c r="AR13" s="378">
        <f t="shared" si="8"/>
        <v>0</v>
      </c>
      <c r="AS13" s="370"/>
      <c r="AT13" s="527">
        <v>8</v>
      </c>
      <c r="AU13" s="528" t="str">
        <f>CONCATENATE(mannschaften!E13)</f>
        <v>Union PWV Ort/Osternach</v>
      </c>
      <c r="AV13" s="376">
        <f t="shared" si="9"/>
        <v>0</v>
      </c>
      <c r="AW13" s="377">
        <f t="shared" si="10"/>
        <v>0</v>
      </c>
      <c r="AY13" s="717">
        <f t="shared" si="11"/>
        <v>0</v>
      </c>
      <c r="AZ13" s="717">
        <f t="shared" si="12"/>
        <v>0</v>
      </c>
      <c r="BA13" s="717">
        <f t="shared" si="12"/>
        <v>0</v>
      </c>
      <c r="BB13" s="48"/>
      <c r="BC13" s="648">
        <f t="shared" si="13"/>
        <v>0</v>
      </c>
      <c r="BD13" s="649">
        <f t="shared" si="14"/>
        <v>0</v>
      </c>
      <c r="BE13" s="650">
        <f t="shared" si="15"/>
        <v>0</v>
      </c>
      <c r="BF13" s="648">
        <f t="shared" si="16"/>
        <v>0</v>
      </c>
      <c r="BG13" s="649">
        <f t="shared" si="17"/>
        <v>0</v>
      </c>
      <c r="BH13" s="650">
        <f t="shared" si="18"/>
        <v>0</v>
      </c>
      <c r="BI13" s="648">
        <f t="shared" si="19"/>
        <v>0</v>
      </c>
      <c r="BJ13" s="649">
        <f t="shared" si="20"/>
        <v>0</v>
      </c>
      <c r="BK13" s="650">
        <f t="shared" si="21"/>
        <v>0</v>
      </c>
      <c r="BL13" s="649">
        <f t="shared" si="22"/>
        <v>0</v>
      </c>
      <c r="BM13" s="649">
        <f t="shared" si="23"/>
        <v>0</v>
      </c>
      <c r="BN13" s="649">
        <f t="shared" si="24"/>
        <v>0</v>
      </c>
      <c r="BO13" s="648">
        <f t="shared" si="25"/>
        <v>0</v>
      </c>
      <c r="BP13" s="649">
        <f t="shared" si="26"/>
        <v>0</v>
      </c>
      <c r="BQ13" s="650">
        <f t="shared" si="27"/>
        <v>0</v>
      </c>
      <c r="BR13" s="649">
        <f t="shared" si="28"/>
        <v>0</v>
      </c>
      <c r="BS13" s="649">
        <f t="shared" si="29"/>
        <v>0</v>
      </c>
      <c r="BT13" s="649">
        <f t="shared" si="30"/>
        <v>0</v>
      </c>
      <c r="BU13" s="648">
        <f t="shared" si="31"/>
        <v>0</v>
      </c>
      <c r="BV13" s="649">
        <f t="shared" si="32"/>
        <v>0</v>
      </c>
      <c r="BW13" s="650">
        <f t="shared" si="33"/>
        <v>0</v>
      </c>
      <c r="BX13" s="648">
        <f t="shared" si="34"/>
        <v>0</v>
      </c>
      <c r="BY13" s="649">
        <f t="shared" si="35"/>
        <v>0</v>
      </c>
      <c r="BZ13" s="650">
        <f t="shared" si="36"/>
        <v>0</v>
      </c>
      <c r="CA13" s="648">
        <f t="shared" si="37"/>
        <v>0</v>
      </c>
      <c r="CB13" s="649">
        <f t="shared" si="38"/>
        <v>0</v>
      </c>
      <c r="CC13" s="650">
        <f t="shared" si="39"/>
        <v>0</v>
      </c>
      <c r="CD13" s="648">
        <f t="shared" si="40"/>
        <v>0</v>
      </c>
      <c r="CE13" s="649">
        <f t="shared" si="41"/>
        <v>0</v>
      </c>
      <c r="CF13" s="650">
        <f t="shared" si="42"/>
        <v>0</v>
      </c>
      <c r="CG13" s="721">
        <f t="shared" si="43"/>
        <v>0</v>
      </c>
      <c r="CH13" s="722">
        <f t="shared" si="44"/>
        <v>0</v>
      </c>
      <c r="CI13" s="723">
        <f t="shared" si="45"/>
        <v>0</v>
      </c>
      <c r="CJ13" s="721">
        <f t="shared" si="46"/>
        <v>0</v>
      </c>
      <c r="CK13" s="722">
        <f t="shared" si="47"/>
        <v>0</v>
      </c>
      <c r="CL13" s="723">
        <f t="shared" si="48"/>
        <v>0</v>
      </c>
      <c r="CM13" s="721">
        <f t="shared" si="49"/>
        <v>0</v>
      </c>
      <c r="CN13" s="722">
        <f t="shared" si="50"/>
        <v>0</v>
      </c>
      <c r="CO13" s="723">
        <f t="shared" si="51"/>
        <v>0</v>
      </c>
      <c r="CP13" s="721">
        <f t="shared" si="52"/>
        <v>0</v>
      </c>
      <c r="CQ13" s="722">
        <f t="shared" si="53"/>
        <v>0</v>
      </c>
      <c r="CR13" s="723">
        <f t="shared" si="54"/>
        <v>0</v>
      </c>
      <c r="CS13" s="721">
        <f t="shared" si="55"/>
        <v>0</v>
      </c>
      <c r="CT13" s="722">
        <f t="shared" si="56"/>
        <v>0</v>
      </c>
      <c r="CU13" s="723">
        <f t="shared" si="57"/>
        <v>0</v>
      </c>
      <c r="CV13" s="721">
        <f t="shared" si="58"/>
        <v>0</v>
      </c>
      <c r="CW13" s="722">
        <f t="shared" si="59"/>
        <v>0</v>
      </c>
      <c r="CX13" s="723">
        <f t="shared" si="60"/>
        <v>0</v>
      </c>
      <c r="CY13" s="724">
        <f t="shared" si="61"/>
        <v>0</v>
      </c>
      <c r="CZ13" s="537">
        <f t="shared" si="62"/>
        <v>0</v>
      </c>
      <c r="DA13" s="725">
        <f t="shared" si="63"/>
        <v>0</v>
      </c>
      <c r="DB13" s="724">
        <f t="shared" si="64"/>
        <v>0</v>
      </c>
      <c r="DC13" s="537">
        <f t="shared" si="65"/>
        <v>0</v>
      </c>
      <c r="DD13" s="725">
        <f t="shared" si="66"/>
        <v>0</v>
      </c>
    </row>
    <row r="14" spans="3:108" ht="25" x14ac:dyDescent="0.5">
      <c r="C14" s="420">
        <v>9</v>
      </c>
      <c r="D14" s="936">
        <f>SUM(E13)</f>
        <v>0</v>
      </c>
      <c r="E14" s="933">
        <f>SUM(D13)</f>
        <v>0</v>
      </c>
      <c r="F14" s="936">
        <f>SUM(G11)</f>
        <v>0</v>
      </c>
      <c r="G14" s="937">
        <f>SUM(F11)</f>
        <v>0</v>
      </c>
      <c r="H14" s="933">
        <f>SUM(I9)</f>
        <v>0</v>
      </c>
      <c r="I14" s="933">
        <f>SUM(H9)</f>
        <v>0</v>
      </c>
      <c r="J14" s="936">
        <f>SUM(K7)</f>
        <v>0</v>
      </c>
      <c r="K14" s="937">
        <f>SUM(J7)</f>
        <v>0</v>
      </c>
      <c r="L14" s="1066"/>
      <c r="M14" s="1066"/>
      <c r="N14" s="916"/>
      <c r="O14" s="917"/>
      <c r="P14" s="1066"/>
      <c r="Q14" s="1066"/>
      <c r="R14" s="934"/>
      <c r="S14" s="935"/>
      <c r="T14" s="933">
        <f>SUM(U12)</f>
        <v>0</v>
      </c>
      <c r="U14" s="933">
        <f>SUM(T12)</f>
        <v>0</v>
      </c>
      <c r="V14" s="936">
        <f>SUM(W10)</f>
        <v>0</v>
      </c>
      <c r="W14" s="937">
        <f>SUM(V10)</f>
        <v>0</v>
      </c>
      <c r="X14" s="933">
        <f>SUM(Y8)</f>
        <v>0</v>
      </c>
      <c r="Y14" s="933">
        <f>SUM(X8)</f>
        <v>0</v>
      </c>
      <c r="Z14" s="936">
        <f>SUM(AA6)</f>
        <v>0</v>
      </c>
      <c r="AA14" s="937">
        <f>SUM(Z6)</f>
        <v>0</v>
      </c>
      <c r="AB14" s="1066"/>
      <c r="AC14" s="1066"/>
      <c r="AD14" s="916"/>
      <c r="AE14" s="917"/>
      <c r="AF14" s="916"/>
      <c r="AG14" s="917"/>
      <c r="AH14" s="1066"/>
      <c r="AI14" s="917"/>
      <c r="AJ14" s="421"/>
      <c r="AK14" s="370"/>
      <c r="AL14" s="380">
        <f t="shared" si="6"/>
        <v>0</v>
      </c>
      <c r="AM14" s="526">
        <f t="shared" si="6"/>
        <v>0</v>
      </c>
      <c r="AN14" s="370"/>
      <c r="AO14" s="421">
        <f t="shared" si="7"/>
        <v>0</v>
      </c>
      <c r="AP14" s="421">
        <f t="shared" si="7"/>
        <v>0</v>
      </c>
      <c r="AQ14" s="370"/>
      <c r="AR14" s="378">
        <f t="shared" si="8"/>
        <v>0</v>
      </c>
      <c r="AS14" s="370"/>
      <c r="AT14" s="527">
        <v>9</v>
      </c>
      <c r="AU14" s="528" t="str">
        <f>CONCATENATE(mannschaften!E14)</f>
        <v xml:space="preserve"> </v>
      </c>
      <c r="AV14" s="376">
        <f t="shared" si="9"/>
        <v>0</v>
      </c>
      <c r="AW14" s="377">
        <f t="shared" si="10"/>
        <v>0</v>
      </c>
      <c r="AY14" s="717">
        <f t="shared" si="11"/>
        <v>0</v>
      </c>
      <c r="AZ14" s="717">
        <f t="shared" si="12"/>
        <v>0</v>
      </c>
      <c r="BA14" s="717">
        <f t="shared" si="12"/>
        <v>0</v>
      </c>
      <c r="BB14" s="48"/>
      <c r="BC14" s="648">
        <f t="shared" si="13"/>
        <v>0</v>
      </c>
      <c r="BD14" s="649">
        <f t="shared" si="14"/>
        <v>0</v>
      </c>
      <c r="BE14" s="650">
        <f t="shared" si="15"/>
        <v>0</v>
      </c>
      <c r="BF14" s="648">
        <f t="shared" si="16"/>
        <v>0</v>
      </c>
      <c r="BG14" s="649">
        <f t="shared" si="17"/>
        <v>0</v>
      </c>
      <c r="BH14" s="650">
        <f t="shared" si="18"/>
        <v>0</v>
      </c>
      <c r="BI14" s="648">
        <f t="shared" si="19"/>
        <v>0</v>
      </c>
      <c r="BJ14" s="649">
        <f t="shared" si="20"/>
        <v>0</v>
      </c>
      <c r="BK14" s="650">
        <f t="shared" si="21"/>
        <v>0</v>
      </c>
      <c r="BL14" s="649">
        <f t="shared" si="22"/>
        <v>0</v>
      </c>
      <c r="BM14" s="649">
        <f t="shared" si="23"/>
        <v>0</v>
      </c>
      <c r="BN14" s="649">
        <f t="shared" si="24"/>
        <v>0</v>
      </c>
      <c r="BO14" s="648">
        <f t="shared" si="25"/>
        <v>0</v>
      </c>
      <c r="BP14" s="649">
        <f t="shared" si="26"/>
        <v>0</v>
      </c>
      <c r="BQ14" s="650">
        <f t="shared" si="27"/>
        <v>0</v>
      </c>
      <c r="BR14" s="649">
        <f t="shared" si="28"/>
        <v>0</v>
      </c>
      <c r="BS14" s="649">
        <f t="shared" si="29"/>
        <v>0</v>
      </c>
      <c r="BT14" s="649">
        <f t="shared" si="30"/>
        <v>0</v>
      </c>
      <c r="BU14" s="648">
        <f t="shared" si="31"/>
        <v>0</v>
      </c>
      <c r="BV14" s="649">
        <f t="shared" si="32"/>
        <v>0</v>
      </c>
      <c r="BW14" s="650">
        <f t="shared" si="33"/>
        <v>0</v>
      </c>
      <c r="BX14" s="648">
        <f t="shared" si="34"/>
        <v>0</v>
      </c>
      <c r="BY14" s="649">
        <f t="shared" si="35"/>
        <v>0</v>
      </c>
      <c r="BZ14" s="650">
        <f t="shared" si="36"/>
        <v>0</v>
      </c>
      <c r="CA14" s="648">
        <f t="shared" si="37"/>
        <v>0</v>
      </c>
      <c r="CB14" s="649">
        <f t="shared" si="38"/>
        <v>0</v>
      </c>
      <c r="CC14" s="650">
        <f t="shared" si="39"/>
        <v>0</v>
      </c>
      <c r="CD14" s="648">
        <f t="shared" si="40"/>
        <v>0</v>
      </c>
      <c r="CE14" s="649">
        <f t="shared" si="41"/>
        <v>0</v>
      </c>
      <c r="CF14" s="650">
        <f t="shared" si="42"/>
        <v>0</v>
      </c>
      <c r="CG14" s="721">
        <f t="shared" si="43"/>
        <v>0</v>
      </c>
      <c r="CH14" s="722">
        <f t="shared" si="44"/>
        <v>0</v>
      </c>
      <c r="CI14" s="723">
        <f t="shared" si="45"/>
        <v>0</v>
      </c>
      <c r="CJ14" s="721">
        <f t="shared" si="46"/>
        <v>0</v>
      </c>
      <c r="CK14" s="722">
        <f t="shared" si="47"/>
        <v>0</v>
      </c>
      <c r="CL14" s="723">
        <f t="shared" si="48"/>
        <v>0</v>
      </c>
      <c r="CM14" s="721">
        <f t="shared" si="49"/>
        <v>0</v>
      </c>
      <c r="CN14" s="722">
        <f t="shared" si="50"/>
        <v>0</v>
      </c>
      <c r="CO14" s="723">
        <f t="shared" si="51"/>
        <v>0</v>
      </c>
      <c r="CP14" s="721">
        <f t="shared" si="52"/>
        <v>0</v>
      </c>
      <c r="CQ14" s="722">
        <f t="shared" si="53"/>
        <v>0</v>
      </c>
      <c r="CR14" s="723">
        <f t="shared" si="54"/>
        <v>0</v>
      </c>
      <c r="CS14" s="721">
        <f t="shared" si="55"/>
        <v>0</v>
      </c>
      <c r="CT14" s="722">
        <f t="shared" si="56"/>
        <v>0</v>
      </c>
      <c r="CU14" s="723">
        <f t="shared" si="57"/>
        <v>0</v>
      </c>
      <c r="CV14" s="721">
        <f t="shared" si="58"/>
        <v>0</v>
      </c>
      <c r="CW14" s="722">
        <f t="shared" si="59"/>
        <v>0</v>
      </c>
      <c r="CX14" s="723">
        <f t="shared" si="60"/>
        <v>0</v>
      </c>
      <c r="CY14" s="724">
        <f t="shared" si="61"/>
        <v>0</v>
      </c>
      <c r="CZ14" s="537">
        <f t="shared" si="62"/>
        <v>0</v>
      </c>
      <c r="DA14" s="725">
        <f t="shared" si="63"/>
        <v>0</v>
      </c>
      <c r="DB14" s="724">
        <f t="shared" si="64"/>
        <v>0</v>
      </c>
      <c r="DC14" s="537">
        <f t="shared" si="65"/>
        <v>0</v>
      </c>
      <c r="DD14" s="725">
        <f t="shared" si="66"/>
        <v>0</v>
      </c>
    </row>
    <row r="15" spans="3:108" ht="25" x14ac:dyDescent="0.5">
      <c r="C15" s="420">
        <v>10</v>
      </c>
      <c r="D15" s="936">
        <f>SUM(E12)</f>
        <v>0</v>
      </c>
      <c r="E15" s="933">
        <f>SUM(D12)</f>
        <v>0</v>
      </c>
      <c r="F15" s="936">
        <f>SUM(G10)</f>
        <v>0</v>
      </c>
      <c r="G15" s="937">
        <f>SUM(F10)</f>
        <v>0</v>
      </c>
      <c r="H15" s="933">
        <f>SUM(I8)</f>
        <v>0</v>
      </c>
      <c r="I15" s="933">
        <f>SUM(H8)</f>
        <v>0</v>
      </c>
      <c r="J15" s="936">
        <f>SUM(K6)</f>
        <v>0</v>
      </c>
      <c r="K15" s="937">
        <f>SUM(J6)</f>
        <v>0</v>
      </c>
      <c r="L15" s="1066"/>
      <c r="M15" s="1066"/>
      <c r="N15" s="916"/>
      <c r="O15" s="917"/>
      <c r="P15" s="1066"/>
      <c r="Q15" s="1066"/>
      <c r="R15" s="934"/>
      <c r="S15" s="935"/>
      <c r="T15" s="933">
        <f>SUM(U13)</f>
        <v>0</v>
      </c>
      <c r="U15" s="933">
        <f>SUM(T13)</f>
        <v>0</v>
      </c>
      <c r="V15" s="936">
        <f>SUM(W11)</f>
        <v>0</v>
      </c>
      <c r="W15" s="937">
        <f>SUM(V11)</f>
        <v>0</v>
      </c>
      <c r="X15" s="933">
        <f>SUM(Y9)</f>
        <v>0</v>
      </c>
      <c r="Y15" s="933">
        <f>SUM(X9)</f>
        <v>0</v>
      </c>
      <c r="Z15" s="936">
        <f>SUM(AA7)</f>
        <v>0</v>
      </c>
      <c r="AA15" s="937">
        <f>SUM(Z7)</f>
        <v>0</v>
      </c>
      <c r="AB15" s="1066"/>
      <c r="AC15" s="1066"/>
      <c r="AD15" s="916"/>
      <c r="AE15" s="917"/>
      <c r="AF15" s="916"/>
      <c r="AG15" s="917"/>
      <c r="AH15" s="933">
        <f>SUM(AI14)</f>
        <v>0</v>
      </c>
      <c r="AI15" s="937">
        <f>SUM(AH14)</f>
        <v>0</v>
      </c>
      <c r="AJ15" s="421"/>
      <c r="AK15" s="370"/>
      <c r="AL15" s="380">
        <f t="shared" si="6"/>
        <v>0</v>
      </c>
      <c r="AM15" s="526">
        <f t="shared" si="6"/>
        <v>0</v>
      </c>
      <c r="AN15" s="370"/>
      <c r="AO15" s="421">
        <f t="shared" si="7"/>
        <v>0</v>
      </c>
      <c r="AP15" s="421">
        <f t="shared" si="7"/>
        <v>0</v>
      </c>
      <c r="AQ15" s="370"/>
      <c r="AR15" s="378">
        <f t="shared" si="8"/>
        <v>0</v>
      </c>
      <c r="AS15" s="370"/>
      <c r="AT15" s="527">
        <v>10</v>
      </c>
      <c r="AU15" s="528" t="str">
        <f>CONCATENATE(mannschaften!E15)</f>
        <v/>
      </c>
      <c r="AV15" s="376">
        <f t="shared" si="9"/>
        <v>0</v>
      </c>
      <c r="AW15" s="377">
        <f t="shared" si="10"/>
        <v>0</v>
      </c>
      <c r="AY15" s="717">
        <f t="shared" si="11"/>
        <v>0</v>
      </c>
      <c r="AZ15" s="717">
        <f t="shared" si="12"/>
        <v>0</v>
      </c>
      <c r="BA15" s="717">
        <f t="shared" si="12"/>
        <v>0</v>
      </c>
      <c r="BB15" s="119"/>
      <c r="BC15" s="648">
        <f t="shared" si="13"/>
        <v>0</v>
      </c>
      <c r="BD15" s="649">
        <f t="shared" si="14"/>
        <v>0</v>
      </c>
      <c r="BE15" s="650">
        <f t="shared" si="15"/>
        <v>0</v>
      </c>
      <c r="BF15" s="648">
        <f t="shared" si="16"/>
        <v>0</v>
      </c>
      <c r="BG15" s="649">
        <f t="shared" si="17"/>
        <v>0</v>
      </c>
      <c r="BH15" s="650">
        <f t="shared" si="18"/>
        <v>0</v>
      </c>
      <c r="BI15" s="648">
        <f t="shared" si="19"/>
        <v>0</v>
      </c>
      <c r="BJ15" s="649">
        <f t="shared" si="20"/>
        <v>0</v>
      </c>
      <c r="BK15" s="650">
        <f t="shared" si="21"/>
        <v>0</v>
      </c>
      <c r="BL15" s="649">
        <f t="shared" si="22"/>
        <v>0</v>
      </c>
      <c r="BM15" s="649">
        <f t="shared" si="23"/>
        <v>0</v>
      </c>
      <c r="BN15" s="649">
        <f t="shared" si="24"/>
        <v>0</v>
      </c>
      <c r="BO15" s="648">
        <f t="shared" si="25"/>
        <v>0</v>
      </c>
      <c r="BP15" s="649">
        <f t="shared" si="26"/>
        <v>0</v>
      </c>
      <c r="BQ15" s="650">
        <f t="shared" si="27"/>
        <v>0</v>
      </c>
      <c r="BR15" s="649">
        <f t="shared" si="28"/>
        <v>0</v>
      </c>
      <c r="BS15" s="649">
        <f t="shared" si="29"/>
        <v>0</v>
      </c>
      <c r="BT15" s="649">
        <f t="shared" si="30"/>
        <v>0</v>
      </c>
      <c r="BU15" s="648">
        <f t="shared" si="31"/>
        <v>0</v>
      </c>
      <c r="BV15" s="649">
        <f t="shared" si="32"/>
        <v>0</v>
      </c>
      <c r="BW15" s="650">
        <f t="shared" si="33"/>
        <v>0</v>
      </c>
      <c r="BX15" s="648">
        <f t="shared" si="34"/>
        <v>0</v>
      </c>
      <c r="BY15" s="649">
        <f t="shared" si="35"/>
        <v>0</v>
      </c>
      <c r="BZ15" s="650">
        <f t="shared" si="36"/>
        <v>0</v>
      </c>
      <c r="CA15" s="648">
        <f t="shared" si="37"/>
        <v>0</v>
      </c>
      <c r="CB15" s="649">
        <f t="shared" si="38"/>
        <v>0</v>
      </c>
      <c r="CC15" s="650">
        <f t="shared" si="39"/>
        <v>0</v>
      </c>
      <c r="CD15" s="648">
        <f t="shared" si="40"/>
        <v>0</v>
      </c>
      <c r="CE15" s="649">
        <f t="shared" si="41"/>
        <v>0</v>
      </c>
      <c r="CF15" s="650">
        <f t="shared" si="42"/>
        <v>0</v>
      </c>
      <c r="CG15" s="721">
        <f t="shared" si="43"/>
        <v>0</v>
      </c>
      <c r="CH15" s="722">
        <f t="shared" si="44"/>
        <v>0</v>
      </c>
      <c r="CI15" s="723">
        <f t="shared" si="45"/>
        <v>0</v>
      </c>
      <c r="CJ15" s="721">
        <f t="shared" si="46"/>
        <v>0</v>
      </c>
      <c r="CK15" s="722">
        <f t="shared" si="47"/>
        <v>0</v>
      </c>
      <c r="CL15" s="723">
        <f t="shared" si="48"/>
        <v>0</v>
      </c>
      <c r="CM15" s="721">
        <f t="shared" si="49"/>
        <v>0</v>
      </c>
      <c r="CN15" s="722">
        <f t="shared" si="50"/>
        <v>0</v>
      </c>
      <c r="CO15" s="723">
        <f t="shared" si="51"/>
        <v>0</v>
      </c>
      <c r="CP15" s="721">
        <f t="shared" si="52"/>
        <v>0</v>
      </c>
      <c r="CQ15" s="722">
        <f t="shared" si="53"/>
        <v>0</v>
      </c>
      <c r="CR15" s="723">
        <f t="shared" si="54"/>
        <v>0</v>
      </c>
      <c r="CS15" s="721">
        <f t="shared" si="55"/>
        <v>0</v>
      </c>
      <c r="CT15" s="722">
        <f t="shared" si="56"/>
        <v>0</v>
      </c>
      <c r="CU15" s="723">
        <f t="shared" si="57"/>
        <v>0</v>
      </c>
      <c r="CV15" s="721">
        <f t="shared" si="58"/>
        <v>0</v>
      </c>
      <c r="CW15" s="722">
        <f t="shared" si="59"/>
        <v>0</v>
      </c>
      <c r="CX15" s="723">
        <f t="shared" si="60"/>
        <v>0</v>
      </c>
      <c r="CY15" s="724">
        <f t="shared" si="61"/>
        <v>0</v>
      </c>
      <c r="CZ15" s="537">
        <f t="shared" si="62"/>
        <v>0</v>
      </c>
      <c r="DA15" s="725">
        <f t="shared" si="63"/>
        <v>0</v>
      </c>
      <c r="DB15" s="724">
        <f t="shared" si="64"/>
        <v>0</v>
      </c>
      <c r="DC15" s="537">
        <f t="shared" si="65"/>
        <v>0</v>
      </c>
      <c r="DD15" s="725">
        <f t="shared" si="66"/>
        <v>0</v>
      </c>
    </row>
    <row r="16" spans="3:108" ht="25" x14ac:dyDescent="0.5">
      <c r="C16" s="420">
        <v>11</v>
      </c>
      <c r="D16" s="936">
        <f>SUM(E11)</f>
        <v>0</v>
      </c>
      <c r="E16" s="933">
        <f>SUM(D11)</f>
        <v>0</v>
      </c>
      <c r="F16" s="936">
        <f>SUM(G9)</f>
        <v>0</v>
      </c>
      <c r="G16" s="937">
        <f>SUM(F9)</f>
        <v>0</v>
      </c>
      <c r="H16" s="933">
        <f>SUM(I7)</f>
        <v>0</v>
      </c>
      <c r="I16" s="933">
        <f>SUM(H7)</f>
        <v>0</v>
      </c>
      <c r="J16" s="916"/>
      <c r="K16" s="917"/>
      <c r="L16" s="1066"/>
      <c r="M16" s="1066"/>
      <c r="N16" s="934"/>
      <c r="O16" s="935"/>
      <c r="P16" s="933">
        <f>SUM(Q14)</f>
        <v>0</v>
      </c>
      <c r="Q16" s="933">
        <f>SUM(P14)</f>
        <v>0</v>
      </c>
      <c r="R16" s="936">
        <f>SUM(S12)</f>
        <v>0</v>
      </c>
      <c r="S16" s="937">
        <f>SUM(R12)</f>
        <v>0</v>
      </c>
      <c r="T16" s="933">
        <f>SUM(U10)</f>
        <v>0</v>
      </c>
      <c r="U16" s="933">
        <f>SUM(T10)</f>
        <v>0</v>
      </c>
      <c r="V16" s="936">
        <f>SUM(W8)</f>
        <v>0</v>
      </c>
      <c r="W16" s="937">
        <f>SUM(V8)</f>
        <v>0</v>
      </c>
      <c r="X16" s="933">
        <f>SUM(Y6)</f>
        <v>0</v>
      </c>
      <c r="Y16" s="933">
        <f>SUM(X6)</f>
        <v>0</v>
      </c>
      <c r="Z16" s="916"/>
      <c r="AA16" s="917"/>
      <c r="AB16" s="1066"/>
      <c r="AC16" s="1066"/>
      <c r="AD16" s="916"/>
      <c r="AE16" s="917"/>
      <c r="AF16" s="936">
        <f>SUM(AG15)</f>
        <v>0</v>
      </c>
      <c r="AG16" s="937">
        <f>SUM(AF15)</f>
        <v>0</v>
      </c>
      <c r="AH16" s="933">
        <f>SUM(AI13)</f>
        <v>0</v>
      </c>
      <c r="AI16" s="937">
        <f>SUM(AH13)</f>
        <v>0</v>
      </c>
      <c r="AJ16" s="421"/>
      <c r="AK16" s="370"/>
      <c r="AL16" s="380">
        <f t="shared" si="6"/>
        <v>0</v>
      </c>
      <c r="AM16" s="526">
        <f t="shared" si="6"/>
        <v>0</v>
      </c>
      <c r="AN16" s="370"/>
      <c r="AO16" s="421">
        <f t="shared" si="7"/>
        <v>0</v>
      </c>
      <c r="AP16" s="421">
        <f t="shared" si="7"/>
        <v>0</v>
      </c>
      <c r="AQ16" s="370"/>
      <c r="AR16" s="378">
        <f t="shared" si="8"/>
        <v>0</v>
      </c>
      <c r="AS16" s="370"/>
      <c r="AT16" s="527">
        <v>11</v>
      </c>
      <c r="AU16" s="528" t="str">
        <f>CONCATENATE(mannschaften!E16)</f>
        <v/>
      </c>
      <c r="AV16" s="376">
        <f t="shared" si="9"/>
        <v>0</v>
      </c>
      <c r="AW16" s="377">
        <f t="shared" si="10"/>
        <v>0</v>
      </c>
      <c r="AY16" s="717">
        <f t="shared" si="11"/>
        <v>0</v>
      </c>
      <c r="AZ16" s="717">
        <f t="shared" si="12"/>
        <v>0</v>
      </c>
      <c r="BA16" s="717">
        <f t="shared" ref="BA16:BA21" si="67">SUM(BE16,BH16,BK16,BN16,BQ16,BT16,BW16,BZ16,CC16,CF16,CI16,CL16,CO16,CR16,CU16,CX16,DA16,DD16)</f>
        <v>0</v>
      </c>
      <c r="BB16" s="119"/>
      <c r="BC16" s="648">
        <f t="shared" si="13"/>
        <v>0</v>
      </c>
      <c r="BD16" s="649">
        <f t="shared" si="14"/>
        <v>0</v>
      </c>
      <c r="BE16" s="650">
        <f t="shared" si="15"/>
        <v>0</v>
      </c>
      <c r="BF16" s="648">
        <f t="shared" si="16"/>
        <v>0</v>
      </c>
      <c r="BG16" s="649">
        <f t="shared" si="17"/>
        <v>0</v>
      </c>
      <c r="BH16" s="650">
        <f t="shared" si="18"/>
        <v>0</v>
      </c>
      <c r="BI16" s="648">
        <f t="shared" si="19"/>
        <v>0</v>
      </c>
      <c r="BJ16" s="649">
        <f t="shared" si="20"/>
        <v>0</v>
      </c>
      <c r="BK16" s="650">
        <f t="shared" si="21"/>
        <v>0</v>
      </c>
      <c r="BL16" s="649">
        <f t="shared" si="22"/>
        <v>0</v>
      </c>
      <c r="BM16" s="649">
        <f t="shared" si="23"/>
        <v>0</v>
      </c>
      <c r="BN16" s="649">
        <f t="shared" si="24"/>
        <v>0</v>
      </c>
      <c r="BO16" s="648">
        <f t="shared" si="25"/>
        <v>0</v>
      </c>
      <c r="BP16" s="649">
        <f t="shared" si="26"/>
        <v>0</v>
      </c>
      <c r="BQ16" s="650">
        <f t="shared" si="27"/>
        <v>0</v>
      </c>
      <c r="BR16" s="649">
        <f t="shared" si="28"/>
        <v>0</v>
      </c>
      <c r="BS16" s="649">
        <f t="shared" si="29"/>
        <v>0</v>
      </c>
      <c r="BT16" s="649">
        <f t="shared" si="30"/>
        <v>0</v>
      </c>
      <c r="BU16" s="648">
        <f t="shared" si="31"/>
        <v>0</v>
      </c>
      <c r="BV16" s="649">
        <f t="shared" si="32"/>
        <v>0</v>
      </c>
      <c r="BW16" s="650">
        <f t="shared" si="33"/>
        <v>0</v>
      </c>
      <c r="BX16" s="648">
        <f t="shared" si="34"/>
        <v>0</v>
      </c>
      <c r="BY16" s="649">
        <f t="shared" si="35"/>
        <v>0</v>
      </c>
      <c r="BZ16" s="650">
        <f t="shared" si="36"/>
        <v>0</v>
      </c>
      <c r="CA16" s="648">
        <f t="shared" si="37"/>
        <v>0</v>
      </c>
      <c r="CB16" s="649">
        <f t="shared" si="38"/>
        <v>0</v>
      </c>
      <c r="CC16" s="650">
        <f t="shared" si="39"/>
        <v>0</v>
      </c>
      <c r="CD16" s="648">
        <f t="shared" si="40"/>
        <v>0</v>
      </c>
      <c r="CE16" s="649">
        <f t="shared" si="41"/>
        <v>0</v>
      </c>
      <c r="CF16" s="650">
        <f t="shared" si="42"/>
        <v>0</v>
      </c>
      <c r="CG16" s="721">
        <f t="shared" si="43"/>
        <v>0</v>
      </c>
      <c r="CH16" s="722">
        <f t="shared" si="44"/>
        <v>0</v>
      </c>
      <c r="CI16" s="723">
        <f t="shared" si="45"/>
        <v>0</v>
      </c>
      <c r="CJ16" s="721">
        <f t="shared" si="46"/>
        <v>0</v>
      </c>
      <c r="CK16" s="722">
        <f t="shared" si="47"/>
        <v>0</v>
      </c>
      <c r="CL16" s="723">
        <f t="shared" si="48"/>
        <v>0</v>
      </c>
      <c r="CM16" s="721">
        <f t="shared" si="49"/>
        <v>0</v>
      </c>
      <c r="CN16" s="722">
        <f t="shared" si="50"/>
        <v>0</v>
      </c>
      <c r="CO16" s="723">
        <f t="shared" si="51"/>
        <v>0</v>
      </c>
      <c r="CP16" s="721">
        <f t="shared" si="52"/>
        <v>0</v>
      </c>
      <c r="CQ16" s="722">
        <f t="shared" si="53"/>
        <v>0</v>
      </c>
      <c r="CR16" s="723">
        <f t="shared" si="54"/>
        <v>0</v>
      </c>
      <c r="CS16" s="721">
        <f t="shared" si="55"/>
        <v>0</v>
      </c>
      <c r="CT16" s="722">
        <f t="shared" si="56"/>
        <v>0</v>
      </c>
      <c r="CU16" s="723">
        <f t="shared" si="57"/>
        <v>0</v>
      </c>
      <c r="CV16" s="721">
        <f t="shared" si="58"/>
        <v>0</v>
      </c>
      <c r="CW16" s="722">
        <f t="shared" si="59"/>
        <v>0</v>
      </c>
      <c r="CX16" s="723">
        <f t="shared" si="60"/>
        <v>0</v>
      </c>
      <c r="CY16" s="724">
        <f t="shared" si="61"/>
        <v>0</v>
      </c>
      <c r="CZ16" s="537">
        <f t="shared" si="62"/>
        <v>0</v>
      </c>
      <c r="DA16" s="725">
        <f t="shared" si="63"/>
        <v>0</v>
      </c>
      <c r="DB16" s="724">
        <f t="shared" si="64"/>
        <v>0</v>
      </c>
      <c r="DC16" s="537">
        <f t="shared" si="65"/>
        <v>0</v>
      </c>
      <c r="DD16" s="725">
        <f t="shared" si="66"/>
        <v>0</v>
      </c>
    </row>
    <row r="17" spans="3:108" ht="25" x14ac:dyDescent="0.5">
      <c r="C17" s="420">
        <v>12</v>
      </c>
      <c r="D17" s="936">
        <f>SUM(E10)</f>
        <v>0</v>
      </c>
      <c r="E17" s="933">
        <f>SUM(D10)</f>
        <v>0</v>
      </c>
      <c r="F17" s="936">
        <f>SUM(G8)</f>
        <v>0</v>
      </c>
      <c r="G17" s="937">
        <f>SUM(F8)</f>
        <v>0</v>
      </c>
      <c r="H17" s="933">
        <f>SUM(I6)</f>
        <v>0</v>
      </c>
      <c r="I17" s="933">
        <f>SUM(H6)</f>
        <v>0</v>
      </c>
      <c r="J17" s="916"/>
      <c r="K17" s="917"/>
      <c r="L17" s="1066"/>
      <c r="M17" s="1066"/>
      <c r="N17" s="934"/>
      <c r="O17" s="935"/>
      <c r="P17" s="933">
        <f>SUM(Q15)</f>
        <v>0</v>
      </c>
      <c r="Q17" s="933">
        <f>SUM(P15)</f>
        <v>0</v>
      </c>
      <c r="R17" s="936">
        <f>SUM(S13)</f>
        <v>0</v>
      </c>
      <c r="S17" s="937">
        <f>SUM(R13)</f>
        <v>0</v>
      </c>
      <c r="T17" s="933">
        <f>SUM(U11)</f>
        <v>0</v>
      </c>
      <c r="U17" s="933">
        <f>SUM(T11)</f>
        <v>0</v>
      </c>
      <c r="V17" s="936">
        <f>SUM(W9)</f>
        <v>0</v>
      </c>
      <c r="W17" s="937">
        <f>SUM(V9)</f>
        <v>0</v>
      </c>
      <c r="X17" s="933">
        <f>SUM(Y7)</f>
        <v>0</v>
      </c>
      <c r="Y17" s="933">
        <f>SUM(X7)</f>
        <v>0</v>
      </c>
      <c r="Z17" s="916"/>
      <c r="AA17" s="917"/>
      <c r="AB17" s="1066"/>
      <c r="AC17" s="1066"/>
      <c r="AD17" s="936">
        <f>SUM(AE16)</f>
        <v>0</v>
      </c>
      <c r="AE17" s="937">
        <f>SUM(AD16)</f>
        <v>0</v>
      </c>
      <c r="AF17" s="936">
        <f>SUM(AG14)</f>
        <v>0</v>
      </c>
      <c r="AG17" s="937">
        <f>SUM(AF14)</f>
        <v>0</v>
      </c>
      <c r="AH17" s="933">
        <f>SUM(AI12)</f>
        <v>0</v>
      </c>
      <c r="AI17" s="937">
        <f>SUM(AH12)</f>
        <v>0</v>
      </c>
      <c r="AJ17" s="421"/>
      <c r="AK17" s="370"/>
      <c r="AL17" s="380">
        <f t="shared" si="6"/>
        <v>0</v>
      </c>
      <c r="AM17" s="526">
        <f t="shared" si="6"/>
        <v>0</v>
      </c>
      <c r="AN17" s="370"/>
      <c r="AO17" s="421">
        <f t="shared" si="7"/>
        <v>0</v>
      </c>
      <c r="AP17" s="421">
        <f t="shared" si="7"/>
        <v>0</v>
      </c>
      <c r="AQ17" s="370"/>
      <c r="AR17" s="378">
        <f t="shared" si="8"/>
        <v>0</v>
      </c>
      <c r="AS17" s="370"/>
      <c r="AT17" s="527">
        <v>12</v>
      </c>
      <c r="AU17" s="528" t="str">
        <f>CONCATENATE(mannschaften!E17)</f>
        <v/>
      </c>
      <c r="AV17" s="376">
        <f t="shared" si="9"/>
        <v>0</v>
      </c>
      <c r="AW17" s="377">
        <f t="shared" si="10"/>
        <v>0</v>
      </c>
      <c r="AY17" s="717">
        <f t="shared" si="11"/>
        <v>0</v>
      </c>
      <c r="AZ17" s="717">
        <f t="shared" si="12"/>
        <v>0</v>
      </c>
      <c r="BA17" s="717">
        <f t="shared" si="67"/>
        <v>0</v>
      </c>
      <c r="BB17" s="119"/>
      <c r="BC17" s="648">
        <f t="shared" si="13"/>
        <v>0</v>
      </c>
      <c r="BD17" s="649">
        <f t="shared" si="14"/>
        <v>0</v>
      </c>
      <c r="BE17" s="650">
        <f t="shared" si="15"/>
        <v>0</v>
      </c>
      <c r="BF17" s="648">
        <f t="shared" si="16"/>
        <v>0</v>
      </c>
      <c r="BG17" s="649">
        <f t="shared" si="17"/>
        <v>0</v>
      </c>
      <c r="BH17" s="650">
        <f t="shared" si="18"/>
        <v>0</v>
      </c>
      <c r="BI17" s="648">
        <f t="shared" si="19"/>
        <v>0</v>
      </c>
      <c r="BJ17" s="649">
        <f t="shared" si="20"/>
        <v>0</v>
      </c>
      <c r="BK17" s="650">
        <f t="shared" si="21"/>
        <v>0</v>
      </c>
      <c r="BL17" s="649">
        <f t="shared" si="22"/>
        <v>0</v>
      </c>
      <c r="BM17" s="649">
        <f t="shared" si="23"/>
        <v>0</v>
      </c>
      <c r="BN17" s="649">
        <f t="shared" si="24"/>
        <v>0</v>
      </c>
      <c r="BO17" s="648">
        <f t="shared" si="25"/>
        <v>0</v>
      </c>
      <c r="BP17" s="649">
        <f t="shared" si="26"/>
        <v>0</v>
      </c>
      <c r="BQ17" s="650">
        <f t="shared" si="27"/>
        <v>0</v>
      </c>
      <c r="BR17" s="649">
        <f t="shared" si="28"/>
        <v>0</v>
      </c>
      <c r="BS17" s="649">
        <f t="shared" si="29"/>
        <v>0</v>
      </c>
      <c r="BT17" s="649">
        <f t="shared" si="30"/>
        <v>0</v>
      </c>
      <c r="BU17" s="648">
        <f t="shared" si="31"/>
        <v>0</v>
      </c>
      <c r="BV17" s="649">
        <f t="shared" si="32"/>
        <v>0</v>
      </c>
      <c r="BW17" s="650">
        <f t="shared" si="33"/>
        <v>0</v>
      </c>
      <c r="BX17" s="648">
        <f t="shared" si="34"/>
        <v>0</v>
      </c>
      <c r="BY17" s="649">
        <f t="shared" si="35"/>
        <v>0</v>
      </c>
      <c r="BZ17" s="650">
        <f t="shared" si="36"/>
        <v>0</v>
      </c>
      <c r="CA17" s="648">
        <f t="shared" si="37"/>
        <v>0</v>
      </c>
      <c r="CB17" s="649">
        <f t="shared" si="38"/>
        <v>0</v>
      </c>
      <c r="CC17" s="650">
        <f t="shared" si="39"/>
        <v>0</v>
      </c>
      <c r="CD17" s="648">
        <f t="shared" si="40"/>
        <v>0</v>
      </c>
      <c r="CE17" s="649">
        <f t="shared" si="41"/>
        <v>0</v>
      </c>
      <c r="CF17" s="650">
        <f t="shared" si="42"/>
        <v>0</v>
      </c>
      <c r="CG17" s="721">
        <f t="shared" si="43"/>
        <v>0</v>
      </c>
      <c r="CH17" s="722">
        <f t="shared" si="44"/>
        <v>0</v>
      </c>
      <c r="CI17" s="723">
        <f t="shared" si="45"/>
        <v>0</v>
      </c>
      <c r="CJ17" s="721">
        <f t="shared" si="46"/>
        <v>0</v>
      </c>
      <c r="CK17" s="722">
        <f t="shared" si="47"/>
        <v>0</v>
      </c>
      <c r="CL17" s="723">
        <f t="shared" si="48"/>
        <v>0</v>
      </c>
      <c r="CM17" s="721">
        <f t="shared" si="49"/>
        <v>0</v>
      </c>
      <c r="CN17" s="722">
        <f t="shared" si="50"/>
        <v>0</v>
      </c>
      <c r="CO17" s="723">
        <f>IF($AC36=3,1,0)</f>
        <v>0</v>
      </c>
      <c r="CP17" s="721">
        <f t="shared" si="52"/>
        <v>0</v>
      </c>
      <c r="CQ17" s="722">
        <f t="shared" si="53"/>
        <v>0</v>
      </c>
      <c r="CR17" s="723">
        <f t="shared" si="54"/>
        <v>0</v>
      </c>
      <c r="CS17" s="721">
        <f t="shared" si="55"/>
        <v>0</v>
      </c>
      <c r="CT17" s="722">
        <f t="shared" si="56"/>
        <v>0</v>
      </c>
      <c r="CU17" s="723">
        <f t="shared" si="57"/>
        <v>0</v>
      </c>
      <c r="CV17" s="721">
        <f t="shared" si="58"/>
        <v>0</v>
      </c>
      <c r="CW17" s="722">
        <f t="shared" si="59"/>
        <v>0</v>
      </c>
      <c r="CX17" s="723">
        <f t="shared" si="60"/>
        <v>0</v>
      </c>
      <c r="CY17" s="724">
        <f t="shared" si="61"/>
        <v>0</v>
      </c>
      <c r="CZ17" s="537">
        <f t="shared" si="62"/>
        <v>0</v>
      </c>
      <c r="DA17" s="725">
        <f t="shared" si="63"/>
        <v>0</v>
      </c>
      <c r="DB17" s="724">
        <f t="shared" si="64"/>
        <v>0</v>
      </c>
      <c r="DC17" s="537">
        <f t="shared" si="65"/>
        <v>0</v>
      </c>
      <c r="DD17" s="725">
        <f t="shared" si="66"/>
        <v>0</v>
      </c>
    </row>
    <row r="18" spans="3:108" ht="25" x14ac:dyDescent="0.5">
      <c r="C18" s="420">
        <v>13</v>
      </c>
      <c r="D18" s="936">
        <f>SUM(E9)</f>
        <v>0</v>
      </c>
      <c r="E18" s="933">
        <f>SUM(D9)</f>
        <v>0</v>
      </c>
      <c r="F18" s="936">
        <f>SUM(G7)</f>
        <v>0</v>
      </c>
      <c r="G18" s="937">
        <f>SUM(F7)</f>
        <v>0</v>
      </c>
      <c r="H18" s="1066"/>
      <c r="I18" s="1066"/>
      <c r="J18" s="934"/>
      <c r="K18" s="935"/>
      <c r="L18" s="933">
        <f>SUM(M16)</f>
        <v>0</v>
      </c>
      <c r="M18" s="933">
        <f>SUM(L16)</f>
        <v>0</v>
      </c>
      <c r="N18" s="936">
        <f>SUM(O14)</f>
        <v>0</v>
      </c>
      <c r="O18" s="937">
        <f>SUM(N14)</f>
        <v>0</v>
      </c>
      <c r="P18" s="933">
        <f>SUM(Q12)</f>
        <v>0</v>
      </c>
      <c r="Q18" s="933">
        <f>SUM(P12)</f>
        <v>0</v>
      </c>
      <c r="R18" s="936">
        <f>SUM(S10)</f>
        <v>0</v>
      </c>
      <c r="S18" s="937">
        <f>SUM(R10)</f>
        <v>0</v>
      </c>
      <c r="T18" s="933">
        <f>SUM(U8)</f>
        <v>0</v>
      </c>
      <c r="U18" s="933">
        <f>SUM(T8)</f>
        <v>0</v>
      </c>
      <c r="V18" s="936">
        <f>SUM(W6)</f>
        <v>0</v>
      </c>
      <c r="W18" s="937">
        <f>SUM(V6)</f>
        <v>0</v>
      </c>
      <c r="X18" s="1066"/>
      <c r="Y18" s="1066"/>
      <c r="Z18" s="916"/>
      <c r="AA18" s="917"/>
      <c r="AB18" s="933">
        <f>SUM(AC17)</f>
        <v>0</v>
      </c>
      <c r="AC18" s="933">
        <f>SUM(AB17)</f>
        <v>0</v>
      </c>
      <c r="AD18" s="936">
        <f>SUM(AE15)</f>
        <v>0</v>
      </c>
      <c r="AE18" s="937">
        <f>SUM(AD15)</f>
        <v>0</v>
      </c>
      <c r="AF18" s="936">
        <f>SUM(AG13)</f>
        <v>0</v>
      </c>
      <c r="AG18" s="937">
        <f>SUM(AF13)</f>
        <v>0</v>
      </c>
      <c r="AH18" s="933">
        <f>SUM(AI11)</f>
        <v>0</v>
      </c>
      <c r="AI18" s="937">
        <f>SUM(AH11)</f>
        <v>0</v>
      </c>
      <c r="AJ18" s="421"/>
      <c r="AK18" s="370"/>
      <c r="AL18" s="380">
        <f t="shared" si="6"/>
        <v>0</v>
      </c>
      <c r="AM18" s="526">
        <f t="shared" si="6"/>
        <v>0</v>
      </c>
      <c r="AN18" s="370"/>
      <c r="AO18" s="421">
        <f t="shared" si="7"/>
        <v>0</v>
      </c>
      <c r="AP18" s="421">
        <f t="shared" si="7"/>
        <v>0</v>
      </c>
      <c r="AQ18" s="370"/>
      <c r="AR18" s="378">
        <f t="shared" si="8"/>
        <v>0</v>
      </c>
      <c r="AS18" s="370"/>
      <c r="AT18" s="527">
        <v>13</v>
      </c>
      <c r="AU18" s="528" t="str">
        <f>CONCATENATE(mannschaften!E18)</f>
        <v/>
      </c>
      <c r="AV18" s="376">
        <f t="shared" si="9"/>
        <v>0</v>
      </c>
      <c r="AW18" s="377">
        <f>SUM(AR18)</f>
        <v>0</v>
      </c>
      <c r="AY18" s="717">
        <f t="shared" si="11"/>
        <v>0</v>
      </c>
      <c r="AZ18" s="717">
        <f t="shared" si="12"/>
        <v>0</v>
      </c>
      <c r="BA18" s="717">
        <f t="shared" si="67"/>
        <v>0</v>
      </c>
      <c r="BB18" s="119"/>
      <c r="BC18" s="648">
        <f>IF($D37=3,1,0)</f>
        <v>0</v>
      </c>
      <c r="BD18" s="649">
        <f t="shared" si="14"/>
        <v>0</v>
      </c>
      <c r="BE18" s="650">
        <f t="shared" si="15"/>
        <v>0</v>
      </c>
      <c r="BF18" s="648">
        <f t="shared" si="16"/>
        <v>0</v>
      </c>
      <c r="BG18" s="649">
        <f>IF($F37=1,1,0)</f>
        <v>0</v>
      </c>
      <c r="BH18" s="650">
        <f>IF($G37=3,1,0)</f>
        <v>0</v>
      </c>
      <c r="BI18" s="648">
        <f>IF($H37=3,1,0)</f>
        <v>0</v>
      </c>
      <c r="BJ18" s="649">
        <f t="shared" si="20"/>
        <v>0</v>
      </c>
      <c r="BK18" s="650">
        <f t="shared" si="21"/>
        <v>0</v>
      </c>
      <c r="BL18" s="649">
        <f t="shared" si="22"/>
        <v>0</v>
      </c>
      <c r="BM18" s="649">
        <f t="shared" si="23"/>
        <v>0</v>
      </c>
      <c r="BN18" s="649">
        <f t="shared" si="24"/>
        <v>0</v>
      </c>
      <c r="BO18" s="648">
        <f t="shared" si="25"/>
        <v>0</v>
      </c>
      <c r="BP18" s="649">
        <f t="shared" si="26"/>
        <v>0</v>
      </c>
      <c r="BQ18" s="650">
        <f t="shared" si="27"/>
        <v>0</v>
      </c>
      <c r="BR18" s="649">
        <f>IF($N37=3,1,0)</f>
        <v>0</v>
      </c>
      <c r="BS18" s="649">
        <f t="shared" si="29"/>
        <v>0</v>
      </c>
      <c r="BT18" s="649">
        <f t="shared" si="30"/>
        <v>0</v>
      </c>
      <c r="BU18" s="648">
        <f t="shared" si="31"/>
        <v>0</v>
      </c>
      <c r="BV18" s="649">
        <f t="shared" si="32"/>
        <v>0</v>
      </c>
      <c r="BW18" s="650">
        <f t="shared" si="33"/>
        <v>0</v>
      </c>
      <c r="BX18" s="648">
        <f t="shared" si="34"/>
        <v>0</v>
      </c>
      <c r="BY18" s="649">
        <f t="shared" si="35"/>
        <v>0</v>
      </c>
      <c r="BZ18" s="650">
        <f t="shared" si="36"/>
        <v>0</v>
      </c>
      <c r="CA18" s="648">
        <f t="shared" si="37"/>
        <v>0</v>
      </c>
      <c r="CB18" s="649">
        <f t="shared" si="38"/>
        <v>0</v>
      </c>
      <c r="CC18" s="650">
        <f t="shared" si="39"/>
        <v>0</v>
      </c>
      <c r="CD18" s="648">
        <f t="shared" si="40"/>
        <v>0</v>
      </c>
      <c r="CE18" s="649">
        <f t="shared" si="41"/>
        <v>0</v>
      </c>
      <c r="CF18" s="650">
        <f t="shared" si="42"/>
        <v>0</v>
      </c>
      <c r="CG18" s="721">
        <f t="shared" si="43"/>
        <v>0</v>
      </c>
      <c r="CH18" s="722">
        <f t="shared" si="44"/>
        <v>0</v>
      </c>
      <c r="CI18" s="723">
        <f t="shared" si="45"/>
        <v>0</v>
      </c>
      <c r="CJ18" s="721">
        <f t="shared" si="46"/>
        <v>0</v>
      </c>
      <c r="CK18" s="722">
        <f t="shared" si="47"/>
        <v>0</v>
      </c>
      <c r="CL18" s="723">
        <f t="shared" si="48"/>
        <v>0</v>
      </c>
      <c r="CM18" s="721">
        <f t="shared" si="49"/>
        <v>0</v>
      </c>
      <c r="CN18" s="722">
        <f t="shared" si="50"/>
        <v>0</v>
      </c>
      <c r="CO18" s="723">
        <f>IF($AC37=3,1,0)</f>
        <v>0</v>
      </c>
      <c r="CP18" s="721">
        <f t="shared" si="52"/>
        <v>0</v>
      </c>
      <c r="CQ18" s="722">
        <f t="shared" si="53"/>
        <v>0</v>
      </c>
      <c r="CR18" s="723">
        <f t="shared" si="54"/>
        <v>0</v>
      </c>
      <c r="CS18" s="721">
        <f t="shared" si="55"/>
        <v>0</v>
      </c>
      <c r="CT18" s="722">
        <f t="shared" si="56"/>
        <v>0</v>
      </c>
      <c r="CU18" s="723">
        <f t="shared" si="57"/>
        <v>0</v>
      </c>
      <c r="CV18" s="721">
        <f t="shared" si="58"/>
        <v>0</v>
      </c>
      <c r="CW18" s="722">
        <f t="shared" si="59"/>
        <v>0</v>
      </c>
      <c r="CX18" s="723">
        <f t="shared" si="60"/>
        <v>0</v>
      </c>
      <c r="CY18" s="724">
        <f t="shared" si="61"/>
        <v>0</v>
      </c>
      <c r="CZ18" s="537">
        <f t="shared" si="62"/>
        <v>0</v>
      </c>
      <c r="DA18" s="725">
        <f t="shared" si="63"/>
        <v>0</v>
      </c>
      <c r="DB18" s="724">
        <f t="shared" si="64"/>
        <v>0</v>
      </c>
      <c r="DC18" s="537">
        <f t="shared" si="65"/>
        <v>0</v>
      </c>
      <c r="DD18" s="725">
        <f t="shared" si="66"/>
        <v>0</v>
      </c>
    </row>
    <row r="19" spans="3:108" ht="25" x14ac:dyDescent="0.5">
      <c r="C19" s="420">
        <v>14</v>
      </c>
      <c r="D19" s="936">
        <f>SUM(E8)</f>
        <v>0</v>
      </c>
      <c r="E19" s="933">
        <f>SUM(D8)</f>
        <v>0</v>
      </c>
      <c r="F19" s="936">
        <f>SUM(G6)</f>
        <v>0</v>
      </c>
      <c r="G19" s="937">
        <f>SUM(F6)</f>
        <v>0</v>
      </c>
      <c r="H19" s="1066"/>
      <c r="I19" s="1066"/>
      <c r="J19" s="934"/>
      <c r="K19" s="935"/>
      <c r="L19" s="933">
        <f>SUM(M17)</f>
        <v>0</v>
      </c>
      <c r="M19" s="933">
        <f>SUM(L17)</f>
        <v>0</v>
      </c>
      <c r="N19" s="936">
        <f>SUM(O15)</f>
        <v>0</v>
      </c>
      <c r="O19" s="937">
        <f>SUM(N15)</f>
        <v>0</v>
      </c>
      <c r="P19" s="933">
        <f>SUM(Q13)</f>
        <v>0</v>
      </c>
      <c r="Q19" s="933">
        <f>SUM(P13)</f>
        <v>0</v>
      </c>
      <c r="R19" s="936">
        <f>SUM(S11)</f>
        <v>0</v>
      </c>
      <c r="S19" s="937">
        <f>SUM(R11)</f>
        <v>0</v>
      </c>
      <c r="T19" s="933">
        <f>SUM(U9)</f>
        <v>0</v>
      </c>
      <c r="U19" s="933">
        <f>SUM(T9)</f>
        <v>0</v>
      </c>
      <c r="V19" s="936">
        <f>SUM(W7)</f>
        <v>0</v>
      </c>
      <c r="W19" s="937">
        <f>SUM(V7)</f>
        <v>0</v>
      </c>
      <c r="X19" s="1066"/>
      <c r="Y19" s="1066"/>
      <c r="Z19" s="936">
        <f>SUM(AA18)</f>
        <v>0</v>
      </c>
      <c r="AA19" s="937">
        <f>SUM(Z18)</f>
        <v>0</v>
      </c>
      <c r="AB19" s="933">
        <f>SUM(AC16)</f>
        <v>0</v>
      </c>
      <c r="AC19" s="933">
        <f>SUM(AB16)</f>
        <v>0</v>
      </c>
      <c r="AD19" s="936">
        <f>SUM(AE14)</f>
        <v>0</v>
      </c>
      <c r="AE19" s="937">
        <f>SUM(AD14)</f>
        <v>0</v>
      </c>
      <c r="AF19" s="936">
        <f>SUM(AG12)</f>
        <v>0</v>
      </c>
      <c r="AG19" s="937">
        <f>SUM(AF12)</f>
        <v>0</v>
      </c>
      <c r="AH19" s="933">
        <f>SUM(AI10)</f>
        <v>0</v>
      </c>
      <c r="AI19" s="937">
        <f>SUM(AH10)</f>
        <v>0</v>
      </c>
      <c r="AJ19" s="421"/>
      <c r="AK19" s="370"/>
      <c r="AL19" s="380">
        <f t="shared" si="6"/>
        <v>0</v>
      </c>
      <c r="AM19" s="526">
        <f t="shared" si="6"/>
        <v>0</v>
      </c>
      <c r="AN19" s="370"/>
      <c r="AO19" s="421">
        <f t="shared" si="7"/>
        <v>0</v>
      </c>
      <c r="AP19" s="421">
        <f t="shared" si="7"/>
        <v>0</v>
      </c>
      <c r="AQ19" s="370"/>
      <c r="AR19" s="378">
        <f t="shared" si="8"/>
        <v>0</v>
      </c>
      <c r="AS19" s="370"/>
      <c r="AT19" s="527">
        <v>14</v>
      </c>
      <c r="AU19" s="528" t="str">
        <f>CONCATENATE(mannschaften!E19)</f>
        <v/>
      </c>
      <c r="AV19" s="376">
        <f t="shared" si="9"/>
        <v>0</v>
      </c>
      <c r="AW19" s="377">
        <f t="shared" si="10"/>
        <v>0</v>
      </c>
      <c r="AY19" s="717">
        <f t="shared" si="11"/>
        <v>0</v>
      </c>
      <c r="AZ19" s="717">
        <f t="shared" si="12"/>
        <v>0</v>
      </c>
      <c r="BA19" s="717">
        <f t="shared" si="67"/>
        <v>0</v>
      </c>
      <c r="BB19" s="119"/>
      <c r="BC19" s="648">
        <f>IF($D38=3,1,0)</f>
        <v>0</v>
      </c>
      <c r="BD19" s="649">
        <f t="shared" si="14"/>
        <v>0</v>
      </c>
      <c r="BE19" s="650">
        <f t="shared" si="15"/>
        <v>0</v>
      </c>
      <c r="BF19" s="648">
        <f t="shared" si="16"/>
        <v>0</v>
      </c>
      <c r="BG19" s="649">
        <f t="shared" ref="BG19:BG21" si="68">IF($F38=1,1,0)</f>
        <v>0</v>
      </c>
      <c r="BH19" s="650">
        <f t="shared" ref="BH19:BH21" si="69">IF($G38=3,1,0)</f>
        <v>0</v>
      </c>
      <c r="BI19" s="648">
        <f t="shared" ref="BI19:BI21" si="70">IF($H38=3,1,0)</f>
        <v>0</v>
      </c>
      <c r="BJ19" s="649">
        <f t="shared" si="20"/>
        <v>0</v>
      </c>
      <c r="BK19" s="650">
        <f t="shared" si="21"/>
        <v>0</v>
      </c>
      <c r="BL19" s="649">
        <f t="shared" si="22"/>
        <v>0</v>
      </c>
      <c r="BM19" s="649">
        <f t="shared" si="23"/>
        <v>0</v>
      </c>
      <c r="BN19" s="649">
        <f t="shared" si="24"/>
        <v>0</v>
      </c>
      <c r="BO19" s="648">
        <f t="shared" si="25"/>
        <v>0</v>
      </c>
      <c r="BP19" s="649">
        <f t="shared" si="26"/>
        <v>0</v>
      </c>
      <c r="BQ19" s="650">
        <f t="shared" si="27"/>
        <v>0</v>
      </c>
      <c r="BR19" s="649">
        <f t="shared" ref="BR19:BR21" si="71">IF($N38=3,1,0)</f>
        <v>0</v>
      </c>
      <c r="BS19" s="649">
        <f t="shared" si="29"/>
        <v>0</v>
      </c>
      <c r="BT19" s="649">
        <f t="shared" si="30"/>
        <v>0</v>
      </c>
      <c r="BU19" s="648">
        <f t="shared" si="31"/>
        <v>0</v>
      </c>
      <c r="BV19" s="649">
        <f t="shared" si="32"/>
        <v>0</v>
      </c>
      <c r="BW19" s="650">
        <f t="shared" si="33"/>
        <v>0</v>
      </c>
      <c r="BX19" s="648">
        <f t="shared" si="34"/>
        <v>0</v>
      </c>
      <c r="BY19" s="649">
        <f t="shared" si="35"/>
        <v>0</v>
      </c>
      <c r="BZ19" s="650">
        <f t="shared" si="36"/>
        <v>0</v>
      </c>
      <c r="CA19" s="648">
        <f t="shared" si="37"/>
        <v>0</v>
      </c>
      <c r="CB19" s="649">
        <f t="shared" si="38"/>
        <v>0</v>
      </c>
      <c r="CC19" s="650">
        <f t="shared" si="39"/>
        <v>0</v>
      </c>
      <c r="CD19" s="648">
        <f t="shared" si="40"/>
        <v>0</v>
      </c>
      <c r="CE19" s="649">
        <f t="shared" si="41"/>
        <v>0</v>
      </c>
      <c r="CF19" s="650">
        <f t="shared" si="42"/>
        <v>0</v>
      </c>
      <c r="CG19" s="721">
        <f t="shared" si="43"/>
        <v>0</v>
      </c>
      <c r="CH19" s="722">
        <f t="shared" si="44"/>
        <v>0</v>
      </c>
      <c r="CI19" s="723">
        <f t="shared" si="45"/>
        <v>0</v>
      </c>
      <c r="CJ19" s="721">
        <f t="shared" si="46"/>
        <v>0</v>
      </c>
      <c r="CK19" s="722">
        <f t="shared" si="47"/>
        <v>0</v>
      </c>
      <c r="CL19" s="723">
        <f t="shared" si="48"/>
        <v>0</v>
      </c>
      <c r="CM19" s="721">
        <f t="shared" si="49"/>
        <v>0</v>
      </c>
      <c r="CN19" s="722">
        <f t="shared" si="50"/>
        <v>0</v>
      </c>
      <c r="CO19" s="723">
        <f t="shared" ref="CO19:CO21" si="72">IF($AC38=3,1,0)</f>
        <v>0</v>
      </c>
      <c r="CP19" s="721">
        <f t="shared" si="52"/>
        <v>0</v>
      </c>
      <c r="CQ19" s="722">
        <f t="shared" si="53"/>
        <v>0</v>
      </c>
      <c r="CR19" s="723">
        <f t="shared" si="54"/>
        <v>0</v>
      </c>
      <c r="CS19" s="721">
        <f t="shared" si="55"/>
        <v>0</v>
      </c>
      <c r="CT19" s="722">
        <f t="shared" si="56"/>
        <v>0</v>
      </c>
      <c r="CU19" s="723">
        <f t="shared" si="57"/>
        <v>0</v>
      </c>
      <c r="CV19" s="721">
        <f t="shared" si="58"/>
        <v>0</v>
      </c>
      <c r="CW19" s="722">
        <f t="shared" si="59"/>
        <v>0</v>
      </c>
      <c r="CX19" s="723">
        <f t="shared" si="60"/>
        <v>0</v>
      </c>
      <c r="CY19" s="724">
        <f t="shared" ref="CY19:CY20" si="73">IF(BO29=3,1,0)</f>
        <v>0</v>
      </c>
      <c r="CZ19" s="537">
        <f t="shared" ref="CZ19:CZ20" si="74">IF(BO29=1,1,0)</f>
        <v>0</v>
      </c>
      <c r="DA19" s="725">
        <f t="shared" ref="DA19:DA20" si="75">IF(BP29=3,1,0)</f>
        <v>0</v>
      </c>
      <c r="DB19" s="724">
        <f t="shared" ref="DB19:DB20" si="76">IF(BR29=3,1,0)</f>
        <v>0</v>
      </c>
      <c r="DC19" s="537">
        <f t="shared" ref="DC19:DC20" si="77">IF(BR29=1,1,0)</f>
        <v>0</v>
      </c>
      <c r="DD19" s="725">
        <f t="shared" ref="DD19:DD20" si="78">IF(BS29=3,1,0)</f>
        <v>0</v>
      </c>
    </row>
    <row r="20" spans="3:108" ht="25" x14ac:dyDescent="0.5">
      <c r="C20" s="420">
        <v>15</v>
      </c>
      <c r="D20" s="936">
        <f>SUM(E7)</f>
        <v>0</v>
      </c>
      <c r="E20" s="933">
        <f>SUM(D7)</f>
        <v>0</v>
      </c>
      <c r="F20" s="934"/>
      <c r="G20" s="935"/>
      <c r="H20" s="933">
        <f>SUM(I18)</f>
        <v>0</v>
      </c>
      <c r="I20" s="933">
        <f>SUM(H18)</f>
        <v>0</v>
      </c>
      <c r="J20" s="936">
        <f>SUM(K16)</f>
        <v>0</v>
      </c>
      <c r="K20" s="937">
        <f>SUM(J16)</f>
        <v>0</v>
      </c>
      <c r="L20" s="933">
        <f>SUM(M14)</f>
        <v>0</v>
      </c>
      <c r="M20" s="933">
        <f>SUM(L14)</f>
        <v>0</v>
      </c>
      <c r="N20" s="936">
        <f>SUM(O12)</f>
        <v>0</v>
      </c>
      <c r="O20" s="937">
        <f>SUM(N12)</f>
        <v>0</v>
      </c>
      <c r="P20" s="933">
        <f>SUM(Q10)</f>
        <v>0</v>
      </c>
      <c r="Q20" s="933">
        <f>SUM(P10)</f>
        <v>0</v>
      </c>
      <c r="R20" s="936">
        <f>SUM(S8)</f>
        <v>0</v>
      </c>
      <c r="S20" s="937">
        <f>SUM(R8)</f>
        <v>0</v>
      </c>
      <c r="T20" s="933">
        <f>SUM(U6)</f>
        <v>0</v>
      </c>
      <c r="U20" s="933">
        <f>SUM(T6)</f>
        <v>0</v>
      </c>
      <c r="V20" s="916"/>
      <c r="W20" s="917"/>
      <c r="X20" s="933">
        <f>SUM(Y19)</f>
        <v>0</v>
      </c>
      <c r="Y20" s="933">
        <f>SUM(X19)</f>
        <v>0</v>
      </c>
      <c r="Z20" s="936">
        <f>SUM(AA17)</f>
        <v>0</v>
      </c>
      <c r="AA20" s="937">
        <f>SUM(Z17)</f>
        <v>0</v>
      </c>
      <c r="AB20" s="933">
        <f>SUM(AC15)</f>
        <v>0</v>
      </c>
      <c r="AC20" s="933">
        <f>SUM(AB15)</f>
        <v>0</v>
      </c>
      <c r="AD20" s="936">
        <f>SUM(AE13)</f>
        <v>0</v>
      </c>
      <c r="AE20" s="937">
        <f>SUM(AD13)</f>
        <v>0</v>
      </c>
      <c r="AF20" s="936">
        <f>SUM(AG11)</f>
        <v>0</v>
      </c>
      <c r="AG20" s="937">
        <f>SUM(AF11)</f>
        <v>0</v>
      </c>
      <c r="AH20" s="933">
        <f>SUM(AI9)</f>
        <v>0</v>
      </c>
      <c r="AI20" s="937">
        <f>SUM(AH9)</f>
        <v>0</v>
      </c>
      <c r="AJ20" s="421"/>
      <c r="AK20" s="370"/>
      <c r="AL20" s="380">
        <f t="shared" si="6"/>
        <v>0</v>
      </c>
      <c r="AM20" s="526">
        <f t="shared" si="6"/>
        <v>0</v>
      </c>
      <c r="AN20" s="370"/>
      <c r="AO20" s="421">
        <f t="shared" si="7"/>
        <v>0</v>
      </c>
      <c r="AP20" s="421">
        <f t="shared" si="7"/>
        <v>0</v>
      </c>
      <c r="AQ20" s="370"/>
      <c r="AR20" s="378">
        <f t="shared" si="8"/>
        <v>0</v>
      </c>
      <c r="AS20" s="370"/>
      <c r="AT20" s="527">
        <v>15</v>
      </c>
      <c r="AU20" s="528" t="str">
        <f>CONCATENATE(mannschaften!E20)</f>
        <v/>
      </c>
      <c r="AV20" s="376">
        <f t="shared" si="9"/>
        <v>0</v>
      </c>
      <c r="AW20" s="377">
        <f t="shared" si="10"/>
        <v>0</v>
      </c>
      <c r="AY20" s="717">
        <f t="shared" si="11"/>
        <v>0</v>
      </c>
      <c r="AZ20" s="717">
        <f t="shared" si="12"/>
        <v>0</v>
      </c>
      <c r="BA20" s="717">
        <f t="shared" si="67"/>
        <v>0</v>
      </c>
      <c r="BC20" s="648">
        <f>IF($D39=3,1,0)</f>
        <v>0</v>
      </c>
      <c r="BD20" s="649">
        <f t="shared" si="14"/>
        <v>0</v>
      </c>
      <c r="BE20" s="650">
        <f t="shared" si="15"/>
        <v>0</v>
      </c>
      <c r="BF20" s="648">
        <f t="shared" si="16"/>
        <v>0</v>
      </c>
      <c r="BG20" s="649">
        <f t="shared" si="68"/>
        <v>0</v>
      </c>
      <c r="BH20" s="650">
        <f t="shared" si="69"/>
        <v>0</v>
      </c>
      <c r="BI20" s="648">
        <f t="shared" si="70"/>
        <v>0</v>
      </c>
      <c r="BJ20" s="649">
        <f t="shared" si="20"/>
        <v>0</v>
      </c>
      <c r="BK20" s="650">
        <f t="shared" si="21"/>
        <v>0</v>
      </c>
      <c r="BL20" s="649">
        <f t="shared" si="22"/>
        <v>0</v>
      </c>
      <c r="BM20" s="649">
        <f t="shared" si="23"/>
        <v>0</v>
      </c>
      <c r="BN20" s="649">
        <f t="shared" si="24"/>
        <v>0</v>
      </c>
      <c r="BO20" s="648">
        <f t="shared" si="25"/>
        <v>0</v>
      </c>
      <c r="BP20" s="649">
        <f t="shared" si="26"/>
        <v>0</v>
      </c>
      <c r="BQ20" s="650">
        <f t="shared" si="27"/>
        <v>0</v>
      </c>
      <c r="BR20" s="649">
        <f t="shared" si="71"/>
        <v>0</v>
      </c>
      <c r="BS20" s="649">
        <f t="shared" si="29"/>
        <v>0</v>
      </c>
      <c r="BT20" s="649">
        <f t="shared" si="30"/>
        <v>0</v>
      </c>
      <c r="BU20" s="648">
        <f t="shared" si="31"/>
        <v>0</v>
      </c>
      <c r="BV20" s="649">
        <f t="shared" si="32"/>
        <v>0</v>
      </c>
      <c r="BW20" s="650">
        <f t="shared" si="33"/>
        <v>0</v>
      </c>
      <c r="BX20" s="648">
        <f t="shared" si="34"/>
        <v>0</v>
      </c>
      <c r="BY20" s="649">
        <f t="shared" si="35"/>
        <v>0</v>
      </c>
      <c r="BZ20" s="650">
        <f t="shared" si="36"/>
        <v>0</v>
      </c>
      <c r="CA20" s="648">
        <f t="shared" si="37"/>
        <v>0</v>
      </c>
      <c r="CB20" s="649">
        <f t="shared" si="38"/>
        <v>0</v>
      </c>
      <c r="CC20" s="650">
        <f t="shared" si="39"/>
        <v>0</v>
      </c>
      <c r="CD20" s="648">
        <f t="shared" si="40"/>
        <v>0</v>
      </c>
      <c r="CE20" s="649">
        <f t="shared" si="41"/>
        <v>0</v>
      </c>
      <c r="CF20" s="650">
        <f t="shared" si="42"/>
        <v>0</v>
      </c>
      <c r="CG20" s="721">
        <f t="shared" si="43"/>
        <v>0</v>
      </c>
      <c r="CH20" s="722">
        <f t="shared" si="44"/>
        <v>0</v>
      </c>
      <c r="CI20" s="723">
        <f t="shared" si="45"/>
        <v>0</v>
      </c>
      <c r="CJ20" s="721">
        <f t="shared" si="46"/>
        <v>0</v>
      </c>
      <c r="CK20" s="722">
        <f t="shared" si="47"/>
        <v>0</v>
      </c>
      <c r="CL20" s="723">
        <f t="shared" si="48"/>
        <v>0</v>
      </c>
      <c r="CM20" s="721">
        <f t="shared" si="49"/>
        <v>0</v>
      </c>
      <c r="CN20" s="722">
        <f t="shared" si="50"/>
        <v>0</v>
      </c>
      <c r="CO20" s="723">
        <f t="shared" si="72"/>
        <v>0</v>
      </c>
      <c r="CP20" s="721">
        <f t="shared" si="52"/>
        <v>0</v>
      </c>
      <c r="CQ20" s="722">
        <f t="shared" si="53"/>
        <v>0</v>
      </c>
      <c r="CR20" s="723">
        <f t="shared" si="54"/>
        <v>0</v>
      </c>
      <c r="CS20" s="721">
        <f t="shared" si="55"/>
        <v>0</v>
      </c>
      <c r="CT20" s="722">
        <f t="shared" si="56"/>
        <v>0</v>
      </c>
      <c r="CU20" s="723">
        <f t="shared" si="57"/>
        <v>0</v>
      </c>
      <c r="CV20" s="721">
        <f t="shared" si="58"/>
        <v>0</v>
      </c>
      <c r="CW20" s="722">
        <f t="shared" si="59"/>
        <v>0</v>
      </c>
      <c r="CX20" s="723">
        <f t="shared" si="60"/>
        <v>0</v>
      </c>
      <c r="CY20" s="724">
        <f t="shared" si="73"/>
        <v>0</v>
      </c>
      <c r="CZ20" s="537">
        <f t="shared" si="74"/>
        <v>0</v>
      </c>
      <c r="DA20" s="725">
        <f t="shared" si="75"/>
        <v>0</v>
      </c>
      <c r="DB20" s="724">
        <f t="shared" si="76"/>
        <v>0</v>
      </c>
      <c r="DC20" s="537">
        <f t="shared" si="77"/>
        <v>0</v>
      </c>
      <c r="DD20" s="725">
        <f t="shared" si="78"/>
        <v>0</v>
      </c>
    </row>
    <row r="21" spans="3:108" ht="25" x14ac:dyDescent="0.5">
      <c r="C21" s="420">
        <v>16</v>
      </c>
      <c r="D21" s="941">
        <f>SUM(E6)</f>
        <v>0</v>
      </c>
      <c r="E21" s="943">
        <f>SUM(D6)</f>
        <v>0</v>
      </c>
      <c r="F21" s="939"/>
      <c r="G21" s="944"/>
      <c r="H21" s="943">
        <f>SUM(I19)</f>
        <v>0</v>
      </c>
      <c r="I21" s="943">
        <f>SUM(H19)</f>
        <v>0</v>
      </c>
      <c r="J21" s="941">
        <f>SUM(K17)</f>
        <v>0</v>
      </c>
      <c r="K21" s="942">
        <f>SUM(J17)</f>
        <v>0</v>
      </c>
      <c r="L21" s="943">
        <f>SUM(M15)</f>
        <v>0</v>
      </c>
      <c r="M21" s="943">
        <f>SUM(L15)</f>
        <v>0</v>
      </c>
      <c r="N21" s="941">
        <f>SUM(O13)</f>
        <v>0</v>
      </c>
      <c r="O21" s="942">
        <f>SUM(N13)</f>
        <v>0</v>
      </c>
      <c r="P21" s="943">
        <f>SUM(Q11)</f>
        <v>0</v>
      </c>
      <c r="Q21" s="943">
        <f>SUM(P11)</f>
        <v>0</v>
      </c>
      <c r="R21" s="941">
        <f>SUM(S9)</f>
        <v>0</v>
      </c>
      <c r="S21" s="942">
        <f>SUM(R9)</f>
        <v>0</v>
      </c>
      <c r="T21" s="943">
        <f>SUM(U7)</f>
        <v>0</v>
      </c>
      <c r="U21" s="943">
        <f>SUM(T7)</f>
        <v>0</v>
      </c>
      <c r="V21" s="941">
        <f>SUM(W20)</f>
        <v>0</v>
      </c>
      <c r="W21" s="942">
        <f>SUM(V20)</f>
        <v>0</v>
      </c>
      <c r="X21" s="943">
        <f>SUM(Y18)</f>
        <v>0</v>
      </c>
      <c r="Y21" s="943">
        <f>SUM(X18)</f>
        <v>0</v>
      </c>
      <c r="Z21" s="941">
        <f>SUM(AA16)</f>
        <v>0</v>
      </c>
      <c r="AA21" s="942">
        <f>SUM(Z16)</f>
        <v>0</v>
      </c>
      <c r="AB21" s="943">
        <f>SUM(AC14)</f>
        <v>0</v>
      </c>
      <c r="AC21" s="943">
        <f>SUM(AB14)</f>
        <v>0</v>
      </c>
      <c r="AD21" s="941">
        <f>SUM(AE12)</f>
        <v>0</v>
      </c>
      <c r="AE21" s="942">
        <f>SUM(AD12)</f>
        <v>0</v>
      </c>
      <c r="AF21" s="941">
        <f>SUM(AG10)</f>
        <v>0</v>
      </c>
      <c r="AG21" s="942">
        <f>SUM(AF10)</f>
        <v>0</v>
      </c>
      <c r="AH21" s="943">
        <f>SUM(AI8)</f>
        <v>0</v>
      </c>
      <c r="AI21" s="942">
        <f>SUM(AH8)</f>
        <v>0</v>
      </c>
      <c r="AJ21" s="421"/>
      <c r="AK21" s="370"/>
      <c r="AL21" s="380">
        <f t="shared" si="6"/>
        <v>0</v>
      </c>
      <c r="AM21" s="526">
        <f>SUM(E40,G40,I40,K40,M40,O40,Q40,S40,U40,W40,Y40,AA40,AC40,AE40,AG40,AI40)</f>
        <v>0</v>
      </c>
      <c r="AN21" s="370"/>
      <c r="AO21" s="421">
        <f t="shared" si="7"/>
        <v>0</v>
      </c>
      <c r="AP21" s="421">
        <f t="shared" si="7"/>
        <v>0</v>
      </c>
      <c r="AQ21" s="370"/>
      <c r="AR21" s="378">
        <f t="shared" si="8"/>
        <v>0</v>
      </c>
      <c r="AS21" s="370"/>
      <c r="AT21" s="527">
        <v>16</v>
      </c>
      <c r="AU21" s="528" t="str">
        <f>CONCATENATE(mannschaften!E21)</f>
        <v/>
      </c>
      <c r="AV21" s="376">
        <f t="shared" si="9"/>
        <v>0</v>
      </c>
      <c r="AW21" s="377">
        <f t="shared" si="10"/>
        <v>0</v>
      </c>
      <c r="AY21" s="717">
        <f t="shared" si="11"/>
        <v>0</v>
      </c>
      <c r="AZ21" s="717">
        <f t="shared" ref="AZ21" si="79">SUM(BD21,BG21,BJ21,BM21,BP21,BS21,BV21,BY21,CB21,CE21,CH21,CK21,CN21,CQ21,CT21,CW21,CZ21,DC21)</f>
        <v>0</v>
      </c>
      <c r="BA21" s="717">
        <f t="shared" si="67"/>
        <v>0</v>
      </c>
      <c r="BC21" s="648">
        <f>IF($D40=3,1,0)</f>
        <v>0</v>
      </c>
      <c r="BD21" s="649">
        <f t="shared" si="14"/>
        <v>0</v>
      </c>
      <c r="BE21" s="650">
        <f t="shared" si="15"/>
        <v>0</v>
      </c>
      <c r="BF21" s="648">
        <f t="shared" si="16"/>
        <v>0</v>
      </c>
      <c r="BG21" s="649">
        <f t="shared" si="68"/>
        <v>0</v>
      </c>
      <c r="BH21" s="650">
        <f t="shared" si="69"/>
        <v>0</v>
      </c>
      <c r="BI21" s="648">
        <f t="shared" si="70"/>
        <v>0</v>
      </c>
      <c r="BJ21" s="649">
        <f t="shared" si="20"/>
        <v>0</v>
      </c>
      <c r="BK21" s="650">
        <f t="shared" si="21"/>
        <v>0</v>
      </c>
      <c r="BL21" s="649">
        <f t="shared" si="22"/>
        <v>0</v>
      </c>
      <c r="BM21" s="649">
        <f t="shared" si="23"/>
        <v>0</v>
      </c>
      <c r="BN21" s="649">
        <f t="shared" si="24"/>
        <v>0</v>
      </c>
      <c r="BO21" s="648">
        <f t="shared" si="25"/>
        <v>0</v>
      </c>
      <c r="BP21" s="649">
        <f t="shared" si="26"/>
        <v>0</v>
      </c>
      <c r="BQ21" s="650">
        <f t="shared" si="27"/>
        <v>0</v>
      </c>
      <c r="BR21" s="649">
        <f t="shared" si="71"/>
        <v>0</v>
      </c>
      <c r="BS21" s="649">
        <f t="shared" si="29"/>
        <v>0</v>
      </c>
      <c r="BT21" s="649">
        <f t="shared" si="30"/>
        <v>0</v>
      </c>
      <c r="BU21" s="648">
        <f t="shared" si="31"/>
        <v>0</v>
      </c>
      <c r="BV21" s="649">
        <f t="shared" si="32"/>
        <v>0</v>
      </c>
      <c r="BW21" s="650">
        <f t="shared" si="33"/>
        <v>0</v>
      </c>
      <c r="BX21" s="648">
        <f t="shared" si="34"/>
        <v>0</v>
      </c>
      <c r="BY21" s="649">
        <f t="shared" si="35"/>
        <v>0</v>
      </c>
      <c r="BZ21" s="650">
        <f t="shared" si="36"/>
        <v>0</v>
      </c>
      <c r="CA21" s="648">
        <f t="shared" si="37"/>
        <v>0</v>
      </c>
      <c r="CB21" s="649">
        <f t="shared" si="38"/>
        <v>0</v>
      </c>
      <c r="CC21" s="650">
        <f t="shared" si="39"/>
        <v>0</v>
      </c>
      <c r="CD21" s="648">
        <f t="shared" si="40"/>
        <v>0</v>
      </c>
      <c r="CE21" s="649">
        <f t="shared" si="41"/>
        <v>0</v>
      </c>
      <c r="CF21" s="650">
        <f t="shared" si="42"/>
        <v>0</v>
      </c>
      <c r="CG21" s="721">
        <f t="shared" si="43"/>
        <v>0</v>
      </c>
      <c r="CH21" s="722">
        <f t="shared" si="44"/>
        <v>0</v>
      </c>
      <c r="CI21" s="723">
        <f t="shared" si="45"/>
        <v>0</v>
      </c>
      <c r="CJ21" s="721">
        <f t="shared" si="46"/>
        <v>0</v>
      </c>
      <c r="CK21" s="722">
        <f t="shared" si="47"/>
        <v>0</v>
      </c>
      <c r="CL21" s="723">
        <f t="shared" si="48"/>
        <v>0</v>
      </c>
      <c r="CM21" s="721">
        <f t="shared" si="49"/>
        <v>0</v>
      </c>
      <c r="CN21" s="722">
        <f t="shared" si="50"/>
        <v>0</v>
      </c>
      <c r="CO21" s="723">
        <f t="shared" si="72"/>
        <v>0</v>
      </c>
      <c r="CP21" s="721">
        <f t="shared" si="52"/>
        <v>0</v>
      </c>
      <c r="CQ21" s="722">
        <f t="shared" si="53"/>
        <v>0</v>
      </c>
      <c r="CR21" s="723">
        <f t="shared" si="54"/>
        <v>0</v>
      </c>
      <c r="CS21" s="721">
        <f t="shared" si="55"/>
        <v>0</v>
      </c>
      <c r="CT21" s="722">
        <f t="shared" si="56"/>
        <v>0</v>
      </c>
      <c r="CU21" s="723">
        <f t="shared" si="57"/>
        <v>0</v>
      </c>
      <c r="CV21" s="721">
        <f t="shared" si="58"/>
        <v>0</v>
      </c>
      <c r="CW21" s="722">
        <f t="shared" si="59"/>
        <v>0</v>
      </c>
      <c r="CX21" s="723">
        <f t="shared" si="60"/>
        <v>0</v>
      </c>
      <c r="CY21" s="724">
        <f t="shared" ref="CY21" si="80">IF(BO31=3,1,0)</f>
        <v>0</v>
      </c>
      <c r="CZ21" s="537">
        <f t="shared" ref="CZ21" si="81">IF(BO31=1,1,0)</f>
        <v>0</v>
      </c>
      <c r="DA21" s="725">
        <f t="shared" ref="DA21" si="82">IF(BP31=3,1,0)</f>
        <v>0</v>
      </c>
      <c r="DB21" s="724">
        <f t="shared" ref="DB21" si="83">IF(BR31=3,1,0)</f>
        <v>0</v>
      </c>
      <c r="DC21" s="537">
        <f t="shared" ref="DC21" si="84">IF(BR31=1,1,0)</f>
        <v>0</v>
      </c>
      <c r="DD21" s="725">
        <f t="shared" ref="DD21" si="85">IF(BS31=3,1,0)</f>
        <v>0</v>
      </c>
    </row>
    <row r="22" spans="3:108" x14ac:dyDescent="0.25">
      <c r="C22" s="370"/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0"/>
      <c r="Z22" s="370"/>
      <c r="AA22" s="370"/>
      <c r="AB22" s="370"/>
      <c r="AC22" s="370"/>
      <c r="AD22" s="370"/>
      <c r="AE22" s="370"/>
      <c r="AF22" s="370"/>
      <c r="AG22" s="370"/>
      <c r="AH22" s="370"/>
      <c r="AI22" s="370"/>
      <c r="AJ22" s="370"/>
      <c r="AK22" s="370"/>
      <c r="AL22" s="370"/>
      <c r="AM22" s="370"/>
      <c r="AN22" s="370"/>
      <c r="AO22" s="370"/>
      <c r="AP22" s="370"/>
      <c r="AQ22" s="370"/>
      <c r="AR22" s="370"/>
      <c r="AS22" s="370"/>
      <c r="AT22" s="370"/>
    </row>
    <row r="23" spans="3:108" ht="20" x14ac:dyDescent="0.4">
      <c r="C23" s="373"/>
      <c r="D23" s="529">
        <f t="shared" ref="D23:AI23" si="86">SUM(D6:D21)</f>
        <v>0</v>
      </c>
      <c r="E23" s="530">
        <f t="shared" si="86"/>
        <v>0</v>
      </c>
      <c r="F23" s="529">
        <f t="shared" si="86"/>
        <v>0</v>
      </c>
      <c r="G23" s="530">
        <f t="shared" si="86"/>
        <v>0</v>
      </c>
      <c r="H23" s="529">
        <f t="shared" si="86"/>
        <v>0</v>
      </c>
      <c r="I23" s="530">
        <f t="shared" si="86"/>
        <v>0</v>
      </c>
      <c r="J23" s="529">
        <f t="shared" si="86"/>
        <v>0</v>
      </c>
      <c r="K23" s="530">
        <f t="shared" si="86"/>
        <v>0</v>
      </c>
      <c r="L23" s="529">
        <f t="shared" si="86"/>
        <v>0</v>
      </c>
      <c r="M23" s="530">
        <f t="shared" si="86"/>
        <v>0</v>
      </c>
      <c r="N23" s="529">
        <f t="shared" si="86"/>
        <v>0</v>
      </c>
      <c r="O23" s="530">
        <f t="shared" si="86"/>
        <v>0</v>
      </c>
      <c r="P23" s="529">
        <f t="shared" si="86"/>
        <v>0</v>
      </c>
      <c r="Q23" s="530">
        <f t="shared" si="86"/>
        <v>0</v>
      </c>
      <c r="R23" s="529">
        <f t="shared" si="86"/>
        <v>0</v>
      </c>
      <c r="S23" s="530">
        <f t="shared" si="86"/>
        <v>0</v>
      </c>
      <c r="T23" s="529">
        <f t="shared" si="86"/>
        <v>0</v>
      </c>
      <c r="U23" s="530">
        <f t="shared" si="86"/>
        <v>0</v>
      </c>
      <c r="V23" s="529">
        <f t="shared" si="86"/>
        <v>0</v>
      </c>
      <c r="W23" s="530">
        <f t="shared" si="86"/>
        <v>0</v>
      </c>
      <c r="X23" s="529">
        <f t="shared" si="86"/>
        <v>0</v>
      </c>
      <c r="Y23" s="530">
        <f t="shared" si="86"/>
        <v>0</v>
      </c>
      <c r="Z23" s="529">
        <f t="shared" si="86"/>
        <v>0</v>
      </c>
      <c r="AA23" s="530">
        <f t="shared" si="86"/>
        <v>0</v>
      </c>
      <c r="AB23" s="529">
        <f t="shared" si="86"/>
        <v>0</v>
      </c>
      <c r="AC23" s="530">
        <f t="shared" si="86"/>
        <v>0</v>
      </c>
      <c r="AD23" s="529">
        <f t="shared" si="86"/>
        <v>0</v>
      </c>
      <c r="AE23" s="530">
        <f t="shared" si="86"/>
        <v>0</v>
      </c>
      <c r="AF23" s="529">
        <f t="shared" si="86"/>
        <v>0</v>
      </c>
      <c r="AG23" s="530">
        <f t="shared" si="86"/>
        <v>0</v>
      </c>
      <c r="AH23" s="529">
        <f t="shared" si="86"/>
        <v>0</v>
      </c>
      <c r="AI23" s="530">
        <f t="shared" si="86"/>
        <v>0</v>
      </c>
      <c r="AJ23" s="370"/>
      <c r="AK23" s="370"/>
      <c r="AL23" s="373">
        <f>SUM(AL6:AL21)</f>
        <v>0</v>
      </c>
      <c r="AM23" s="373">
        <f>SUM(AM6:AM21)</f>
        <v>0</v>
      </c>
      <c r="AN23" s="370"/>
      <c r="AO23" s="370">
        <f>SUM(AO6:AO21)</f>
        <v>0</v>
      </c>
      <c r="AP23" s="370">
        <f>SUM(AP6:AP21)</f>
        <v>0</v>
      </c>
      <c r="AQ23" s="370"/>
      <c r="AR23" s="370"/>
      <c r="AS23" s="370"/>
      <c r="AT23" s="370"/>
    </row>
    <row r="24" spans="3:108" ht="25" x14ac:dyDescent="0.5">
      <c r="C24" s="370"/>
      <c r="D24" s="1176">
        <v>1</v>
      </c>
      <c r="E24" s="1177"/>
      <c r="F24" s="1178">
        <v>2</v>
      </c>
      <c r="G24" s="1179"/>
      <c r="H24" s="1176">
        <v>3</v>
      </c>
      <c r="I24" s="1177"/>
      <c r="J24" s="1178">
        <v>4</v>
      </c>
      <c r="K24" s="1179"/>
      <c r="L24" s="1176">
        <v>5</v>
      </c>
      <c r="M24" s="1177"/>
      <c r="N24" s="1178">
        <v>6</v>
      </c>
      <c r="O24" s="1179"/>
      <c r="P24" s="1176">
        <v>7</v>
      </c>
      <c r="Q24" s="1177"/>
      <c r="R24" s="1178">
        <v>8</v>
      </c>
      <c r="S24" s="1179"/>
      <c r="T24" s="1176">
        <v>9</v>
      </c>
      <c r="U24" s="1177"/>
      <c r="V24" s="1175">
        <v>10</v>
      </c>
      <c r="W24" s="1175"/>
      <c r="X24" s="1180">
        <v>11</v>
      </c>
      <c r="Y24" s="1180"/>
      <c r="Z24" s="1175">
        <v>12</v>
      </c>
      <c r="AA24" s="1175"/>
      <c r="AB24" s="1180">
        <v>13</v>
      </c>
      <c r="AC24" s="1180"/>
      <c r="AD24" s="1175">
        <v>14</v>
      </c>
      <c r="AE24" s="1175"/>
      <c r="AF24" s="1180">
        <v>15</v>
      </c>
      <c r="AG24" s="1180"/>
      <c r="AH24" s="1175">
        <v>16</v>
      </c>
      <c r="AI24" s="1175"/>
      <c r="AJ24" s="370"/>
      <c r="AK24" s="370"/>
      <c r="AL24" s="372">
        <f>SUM(D23,F23,H23,J23,L23,N23,P23,R23,T23,V23,X23,Z23,AB23,AD23,AF23,AH23)</f>
        <v>0</v>
      </c>
      <c r="AM24" s="372">
        <f>SUM(E23,G23,I23,K23,M23,O23,Q23,S23,U23,W23,Y23,AA23,AC23,AE23,AG23,AI23)</f>
        <v>0</v>
      </c>
      <c r="AN24" s="370"/>
      <c r="AO24" s="370"/>
      <c r="AP24" s="370"/>
      <c r="AQ24" s="370"/>
      <c r="AR24" s="370"/>
      <c r="AS24" s="370"/>
      <c r="AT24" s="370"/>
    </row>
    <row r="25" spans="3:108" s="413" customFormat="1" ht="17.5" hidden="1" x14ac:dyDescent="0.35">
      <c r="C25" s="531">
        <v>1</v>
      </c>
      <c r="D25" s="798">
        <f t="shared" ref="D25:D40" si="87">IF(D6&gt;E6,3,IF(D6+E6&lt;1,0,IF(D6=E6,1,0)))</f>
        <v>0</v>
      </c>
      <c r="E25" s="532">
        <f t="shared" ref="E25:E40" si="88">IF(E6&gt;D6,3,IF(E6+D6&lt;1,0,IF(E6=D6,1,0)))</f>
        <v>0</v>
      </c>
      <c r="F25" s="798">
        <f t="shared" ref="F25:F40" si="89">IF(F6&gt;G6,3,IF(F6+G6&lt;1,0,IF(F6=G6,1,0)))</f>
        <v>0</v>
      </c>
      <c r="G25" s="532">
        <f t="shared" ref="G25:G40" si="90">IF(G6&gt;F6,3,IF(G6+F6&lt;1,0,IF(G6=F6,1,0)))</f>
        <v>0</v>
      </c>
      <c r="H25" s="798">
        <f t="shared" ref="H25:H40" si="91">IF(H6&gt;I6,3,IF(H6+I6&lt;1,0,IF(H6=I6,1,0)))</f>
        <v>0</v>
      </c>
      <c r="I25" s="532">
        <f t="shared" ref="I25:I40" si="92">IF(I6&gt;H6,3,IF(I6+H6&lt;1,0,IF(I6=H6,1,0)))</f>
        <v>0</v>
      </c>
      <c r="J25" s="798">
        <f t="shared" ref="J25:J40" si="93">IF(J6&gt;K6,3,IF(J6+K6&lt;1,0,IF(J6=K6,1,0)))</f>
        <v>0</v>
      </c>
      <c r="K25" s="532">
        <f t="shared" ref="K25:K40" si="94">IF(K6&gt;J6,3,IF(K6+J6&lt;1,0,IF(K6=J6,1,0)))</f>
        <v>0</v>
      </c>
      <c r="L25" s="798">
        <f t="shared" ref="L25:L40" si="95">IF(L6&gt;M6,3,IF(L6+M6&lt;1,0,IF(L6=M6,1,0)))</f>
        <v>0</v>
      </c>
      <c r="M25" s="532">
        <f t="shared" ref="M25:M40" si="96">IF(M6&gt;L6,3,IF(M6+L6&lt;1,0,IF(M6=L6,1,0)))</f>
        <v>0</v>
      </c>
      <c r="N25" s="798">
        <f t="shared" ref="N25:N40" si="97">IF(N6&gt;O6,3,IF(N6+O6&lt;1,0,IF(N6=O6,1,0)))</f>
        <v>0</v>
      </c>
      <c r="O25" s="532">
        <f t="shared" ref="O25:O40" si="98">IF(O6&gt;N6,3,IF(O6+N6&lt;1,0,IF(O6=N6,1,0)))</f>
        <v>0</v>
      </c>
      <c r="P25" s="798">
        <f t="shared" ref="P25:P40" si="99">IF(P6&gt;Q6,3,IF(P6+Q6&lt;1,0,IF(P6=Q6,1,0)))</f>
        <v>0</v>
      </c>
      <c r="Q25" s="532">
        <f t="shared" ref="Q25:Q40" si="100">IF(Q6&gt;P6,3,IF(Q6+P6&lt;1,0,IF(Q6=P6,1,0)))</f>
        <v>0</v>
      </c>
      <c r="R25" s="798">
        <f t="shared" ref="R25:R40" si="101">IF(R6&gt;S6,3,IF(R6+S6&lt;1,0,IF(R6=S6,1,0)))</f>
        <v>0</v>
      </c>
      <c r="S25" s="532">
        <f t="shared" ref="S25:S40" si="102">IF(S6&gt;R6,3,IF(S6+R6&lt;1,0,IF(S6=R6,1,0)))</f>
        <v>0</v>
      </c>
      <c r="T25" s="798">
        <f t="shared" ref="T25:T40" si="103">IF(T6&gt;U6,3,IF(T6+U6&lt;1,0,IF(T6=U6,1,0)))</f>
        <v>0</v>
      </c>
      <c r="U25" s="532">
        <f t="shared" ref="U25:U40" si="104">IF(U6&gt;T6,3,IF(U6+T6&lt;1,0,IF(U6=T6,1,0)))</f>
        <v>0</v>
      </c>
      <c r="V25" s="798">
        <f t="shared" ref="V25:V40" si="105">IF(V6&gt;W6,3,IF(V6+W6&lt;1,0,IF(V6=W6,1,0)))</f>
        <v>0</v>
      </c>
      <c r="W25" s="532">
        <f t="shared" ref="W25:W40" si="106">IF(W6&gt;V6,3,IF(W6+V6&lt;1,0,IF(W6=V6,1,0)))</f>
        <v>0</v>
      </c>
      <c r="X25" s="798">
        <f t="shared" ref="X25:X40" si="107">IF(X6&gt;Y6,3,IF(X6+Y6&lt;1,0,IF(X6=Y6,1,0)))</f>
        <v>0</v>
      </c>
      <c r="Y25" s="532">
        <f t="shared" ref="Y25:Y40" si="108">IF(Y6&gt;X6,3,IF(Y6+X6&lt;1,0,IF(Y6=X6,1,0)))</f>
        <v>0</v>
      </c>
      <c r="Z25" s="798">
        <f t="shared" ref="Z25:Z40" si="109">IF(Z6&gt;AA6,3,IF(Z6+AA6&lt;1,0,IF(Z6=AA6,1,0)))</f>
        <v>0</v>
      </c>
      <c r="AA25" s="532">
        <f t="shared" ref="AA25:AA40" si="110">IF(AA6&gt;Z6,3,IF(AA6+Z6&lt;1,0,IF(AA6=Z6,1,0)))</f>
        <v>0</v>
      </c>
      <c r="AB25" s="798">
        <f t="shared" ref="AB25:AB40" si="111">IF(AB6&gt;AC6,3,IF(AB6+AC6&lt;1,0,IF(AB6=AC6,1,0)))</f>
        <v>0</v>
      </c>
      <c r="AC25" s="532">
        <f t="shared" ref="AC25:AC40" si="112">IF(AC6&gt;AB6,3,IF(AC6+AB6&lt;1,0,IF(AC6=AB6,1,0)))</f>
        <v>0</v>
      </c>
      <c r="AD25" s="798">
        <f t="shared" ref="AD25:AD40" si="113">IF(AD6&gt;AE6,3,IF(AD6+AE6&lt;1,0,IF(AD6=AE6,1,0)))</f>
        <v>0</v>
      </c>
      <c r="AE25" s="532">
        <f t="shared" ref="AE25:AE40" si="114">IF(AE6&gt;AD6,3,IF(AE6+AD6&lt;1,0,IF(AE6=AD6,1,0)))</f>
        <v>0</v>
      </c>
      <c r="AF25" s="798">
        <f t="shared" ref="AF25:AF40" si="115">IF(AF6&gt;AG6,3,IF(AF6+AG6&lt;1,0,IF(AF6=AG6,1,0)))</f>
        <v>0</v>
      </c>
      <c r="AG25" s="532">
        <f t="shared" ref="AG25:AG40" si="116">IF(AG6&gt;AF6,3,IF(AG6+AF6&lt;1,0,IF(AG6=AF6,1,0)))</f>
        <v>0</v>
      </c>
      <c r="AH25" s="798">
        <f t="shared" ref="AH25:AH40" si="117">IF(AH6&gt;AI6,3,IF(AH6+AI6&lt;1,0,IF(AH6=AI6,1,0)))</f>
        <v>0</v>
      </c>
      <c r="AI25" s="532">
        <f t="shared" ref="AI25:AI40" si="118">IF(AI6&gt;AH6,3,IF(AI6+AH6&lt;1,0,IF(AI6=AH6,1,0)))</f>
        <v>0</v>
      </c>
      <c r="AJ25" s="401"/>
      <c r="AK25" s="401"/>
      <c r="AL25" s="401"/>
      <c r="AM25" s="401"/>
      <c r="AN25" s="401"/>
      <c r="AO25" s="401"/>
      <c r="AP25" s="401"/>
      <c r="AQ25" s="401"/>
      <c r="AR25" s="401"/>
      <c r="AS25" s="401"/>
      <c r="AT25" s="401"/>
    </row>
    <row r="26" spans="3:108" s="413" customFormat="1" ht="17.5" hidden="1" x14ac:dyDescent="0.35">
      <c r="C26" s="531">
        <v>2</v>
      </c>
      <c r="D26" s="798">
        <f t="shared" si="87"/>
        <v>0</v>
      </c>
      <c r="E26" s="532">
        <f t="shared" si="88"/>
        <v>0</v>
      </c>
      <c r="F26" s="798">
        <f t="shared" si="89"/>
        <v>0</v>
      </c>
      <c r="G26" s="532">
        <f t="shared" si="90"/>
        <v>0</v>
      </c>
      <c r="H26" s="798">
        <f t="shared" si="91"/>
        <v>0</v>
      </c>
      <c r="I26" s="532">
        <f t="shared" si="92"/>
        <v>0</v>
      </c>
      <c r="J26" s="798">
        <f t="shared" si="93"/>
        <v>0</v>
      </c>
      <c r="K26" s="532">
        <f t="shared" si="94"/>
        <v>0</v>
      </c>
      <c r="L26" s="798">
        <f t="shared" si="95"/>
        <v>0</v>
      </c>
      <c r="M26" s="532">
        <f t="shared" si="96"/>
        <v>0</v>
      </c>
      <c r="N26" s="798">
        <f t="shared" si="97"/>
        <v>0</v>
      </c>
      <c r="O26" s="532">
        <f t="shared" si="98"/>
        <v>0</v>
      </c>
      <c r="P26" s="798">
        <f t="shared" si="99"/>
        <v>0</v>
      </c>
      <c r="Q26" s="532">
        <f t="shared" si="100"/>
        <v>0</v>
      </c>
      <c r="R26" s="798">
        <f t="shared" si="101"/>
        <v>0</v>
      </c>
      <c r="S26" s="532">
        <f t="shared" si="102"/>
        <v>0</v>
      </c>
      <c r="T26" s="798">
        <f t="shared" si="103"/>
        <v>0</v>
      </c>
      <c r="U26" s="532">
        <f t="shared" si="104"/>
        <v>0</v>
      </c>
      <c r="V26" s="798">
        <f t="shared" si="105"/>
        <v>0</v>
      </c>
      <c r="W26" s="532">
        <f t="shared" si="106"/>
        <v>0</v>
      </c>
      <c r="X26" s="798">
        <f t="shared" si="107"/>
        <v>0</v>
      </c>
      <c r="Y26" s="532">
        <f t="shared" si="108"/>
        <v>0</v>
      </c>
      <c r="Z26" s="798">
        <f t="shared" si="109"/>
        <v>0</v>
      </c>
      <c r="AA26" s="532">
        <f t="shared" si="110"/>
        <v>0</v>
      </c>
      <c r="AB26" s="798">
        <f t="shared" si="111"/>
        <v>0</v>
      </c>
      <c r="AC26" s="532">
        <f t="shared" si="112"/>
        <v>0</v>
      </c>
      <c r="AD26" s="798">
        <f t="shared" si="113"/>
        <v>0</v>
      </c>
      <c r="AE26" s="532">
        <f t="shared" si="114"/>
        <v>0</v>
      </c>
      <c r="AF26" s="798">
        <f t="shared" si="115"/>
        <v>0</v>
      </c>
      <c r="AG26" s="532">
        <f t="shared" si="116"/>
        <v>0</v>
      </c>
      <c r="AH26" s="798">
        <f t="shared" si="117"/>
        <v>0</v>
      </c>
      <c r="AI26" s="532">
        <f t="shared" si="118"/>
        <v>0</v>
      </c>
      <c r="AJ26" s="401"/>
      <c r="AK26" s="401"/>
      <c r="AL26" s="401"/>
      <c r="AM26" s="401"/>
      <c r="AN26" s="401"/>
      <c r="AO26" s="401"/>
      <c r="AP26" s="401"/>
      <c r="AQ26" s="401"/>
      <c r="AR26" s="401"/>
      <c r="AS26" s="401"/>
      <c r="AT26" s="401"/>
    </row>
    <row r="27" spans="3:108" s="413" customFormat="1" ht="17.5" hidden="1" x14ac:dyDescent="0.35">
      <c r="C27" s="531">
        <v>3</v>
      </c>
      <c r="D27" s="798">
        <f t="shared" si="87"/>
        <v>0</v>
      </c>
      <c r="E27" s="532">
        <f t="shared" si="88"/>
        <v>0</v>
      </c>
      <c r="F27" s="798">
        <f t="shared" si="89"/>
        <v>0</v>
      </c>
      <c r="G27" s="532">
        <f t="shared" si="90"/>
        <v>0</v>
      </c>
      <c r="H27" s="798">
        <f t="shared" si="91"/>
        <v>0</v>
      </c>
      <c r="I27" s="532">
        <f t="shared" si="92"/>
        <v>0</v>
      </c>
      <c r="J27" s="798">
        <f t="shared" si="93"/>
        <v>0</v>
      </c>
      <c r="K27" s="532">
        <f t="shared" si="94"/>
        <v>0</v>
      </c>
      <c r="L27" s="798">
        <f t="shared" si="95"/>
        <v>0</v>
      </c>
      <c r="M27" s="532">
        <f t="shared" si="96"/>
        <v>0</v>
      </c>
      <c r="N27" s="798">
        <f t="shared" si="97"/>
        <v>0</v>
      </c>
      <c r="O27" s="532">
        <f t="shared" si="98"/>
        <v>0</v>
      </c>
      <c r="P27" s="798">
        <f t="shared" si="99"/>
        <v>0</v>
      </c>
      <c r="Q27" s="532">
        <f t="shared" si="100"/>
        <v>0</v>
      </c>
      <c r="R27" s="798">
        <f t="shared" si="101"/>
        <v>0</v>
      </c>
      <c r="S27" s="532">
        <f t="shared" si="102"/>
        <v>0</v>
      </c>
      <c r="T27" s="798">
        <f t="shared" si="103"/>
        <v>0</v>
      </c>
      <c r="U27" s="532">
        <f t="shared" si="104"/>
        <v>0</v>
      </c>
      <c r="V27" s="798">
        <f t="shared" si="105"/>
        <v>0</v>
      </c>
      <c r="W27" s="532">
        <f t="shared" si="106"/>
        <v>0</v>
      </c>
      <c r="X27" s="798">
        <f t="shared" si="107"/>
        <v>0</v>
      </c>
      <c r="Y27" s="532">
        <f t="shared" si="108"/>
        <v>0</v>
      </c>
      <c r="Z27" s="798">
        <f t="shared" si="109"/>
        <v>0</v>
      </c>
      <c r="AA27" s="532">
        <f t="shared" si="110"/>
        <v>0</v>
      </c>
      <c r="AB27" s="798">
        <f t="shared" si="111"/>
        <v>0</v>
      </c>
      <c r="AC27" s="532">
        <f t="shared" si="112"/>
        <v>0</v>
      </c>
      <c r="AD27" s="798">
        <f t="shared" si="113"/>
        <v>0</v>
      </c>
      <c r="AE27" s="532">
        <f t="shared" si="114"/>
        <v>0</v>
      </c>
      <c r="AF27" s="798">
        <f t="shared" si="115"/>
        <v>0</v>
      </c>
      <c r="AG27" s="532">
        <f t="shared" si="116"/>
        <v>0</v>
      </c>
      <c r="AH27" s="798">
        <f t="shared" si="117"/>
        <v>0</v>
      </c>
      <c r="AI27" s="532">
        <f t="shared" si="118"/>
        <v>0</v>
      </c>
      <c r="AJ27" s="401"/>
      <c r="AK27" s="401"/>
      <c r="AL27" s="401"/>
      <c r="AM27" s="401"/>
      <c r="AN27" s="401"/>
      <c r="AO27" s="401"/>
      <c r="AP27" s="401"/>
      <c r="AQ27" s="401"/>
      <c r="AR27" s="401"/>
      <c r="AS27" s="401"/>
      <c r="AT27" s="401"/>
    </row>
    <row r="28" spans="3:108" s="413" customFormat="1" ht="17.5" hidden="1" x14ac:dyDescent="0.35">
      <c r="C28" s="531">
        <v>4</v>
      </c>
      <c r="D28" s="798">
        <f t="shared" si="87"/>
        <v>0</v>
      </c>
      <c r="E28" s="532">
        <f t="shared" si="88"/>
        <v>0</v>
      </c>
      <c r="F28" s="798">
        <f t="shared" si="89"/>
        <v>0</v>
      </c>
      <c r="G28" s="532">
        <f t="shared" si="90"/>
        <v>0</v>
      </c>
      <c r="H28" s="798">
        <f t="shared" si="91"/>
        <v>0</v>
      </c>
      <c r="I28" s="532">
        <f t="shared" si="92"/>
        <v>0</v>
      </c>
      <c r="J28" s="798">
        <f t="shared" si="93"/>
        <v>0</v>
      </c>
      <c r="K28" s="532">
        <f t="shared" si="94"/>
        <v>0</v>
      </c>
      <c r="L28" s="798">
        <f t="shared" si="95"/>
        <v>0</v>
      </c>
      <c r="M28" s="532">
        <f t="shared" si="96"/>
        <v>0</v>
      </c>
      <c r="N28" s="798">
        <f t="shared" si="97"/>
        <v>0</v>
      </c>
      <c r="O28" s="532">
        <f t="shared" si="98"/>
        <v>0</v>
      </c>
      <c r="P28" s="798">
        <f t="shared" si="99"/>
        <v>0</v>
      </c>
      <c r="Q28" s="532">
        <f t="shared" si="100"/>
        <v>0</v>
      </c>
      <c r="R28" s="798">
        <f t="shared" si="101"/>
        <v>0</v>
      </c>
      <c r="S28" s="532">
        <f t="shared" si="102"/>
        <v>0</v>
      </c>
      <c r="T28" s="798">
        <f t="shared" si="103"/>
        <v>0</v>
      </c>
      <c r="U28" s="532">
        <f t="shared" si="104"/>
        <v>0</v>
      </c>
      <c r="V28" s="798">
        <f t="shared" si="105"/>
        <v>0</v>
      </c>
      <c r="W28" s="532">
        <f t="shared" si="106"/>
        <v>0</v>
      </c>
      <c r="X28" s="798">
        <f t="shared" si="107"/>
        <v>0</v>
      </c>
      <c r="Y28" s="532">
        <f t="shared" si="108"/>
        <v>0</v>
      </c>
      <c r="Z28" s="798">
        <f t="shared" si="109"/>
        <v>0</v>
      </c>
      <c r="AA28" s="532">
        <f t="shared" si="110"/>
        <v>0</v>
      </c>
      <c r="AB28" s="798">
        <f t="shared" si="111"/>
        <v>0</v>
      </c>
      <c r="AC28" s="532">
        <f t="shared" si="112"/>
        <v>0</v>
      </c>
      <c r="AD28" s="798">
        <f t="shared" si="113"/>
        <v>0</v>
      </c>
      <c r="AE28" s="532">
        <f t="shared" si="114"/>
        <v>0</v>
      </c>
      <c r="AF28" s="798">
        <f t="shared" si="115"/>
        <v>0</v>
      </c>
      <c r="AG28" s="532">
        <f t="shared" si="116"/>
        <v>0</v>
      </c>
      <c r="AH28" s="798">
        <f t="shared" si="117"/>
        <v>0</v>
      </c>
      <c r="AI28" s="532">
        <f t="shared" si="118"/>
        <v>0</v>
      </c>
      <c r="AJ28" s="401"/>
      <c r="AK28" s="401"/>
      <c r="AL28" s="401"/>
      <c r="AM28" s="401"/>
      <c r="AN28" s="401"/>
      <c r="AO28" s="401"/>
      <c r="AP28" s="401"/>
      <c r="AQ28" s="401"/>
      <c r="AR28" s="401"/>
      <c r="AS28" s="401"/>
      <c r="AT28" s="401"/>
    </row>
    <row r="29" spans="3:108" s="413" customFormat="1" ht="17.5" hidden="1" x14ac:dyDescent="0.35">
      <c r="C29" s="531">
        <v>5</v>
      </c>
      <c r="D29" s="798">
        <f t="shared" si="87"/>
        <v>0</v>
      </c>
      <c r="E29" s="532">
        <f t="shared" si="88"/>
        <v>0</v>
      </c>
      <c r="F29" s="798">
        <f t="shared" si="89"/>
        <v>0</v>
      </c>
      <c r="G29" s="532">
        <f t="shared" si="90"/>
        <v>0</v>
      </c>
      <c r="H29" s="798">
        <f t="shared" si="91"/>
        <v>0</v>
      </c>
      <c r="I29" s="532">
        <f t="shared" si="92"/>
        <v>0</v>
      </c>
      <c r="J29" s="798">
        <f t="shared" si="93"/>
        <v>0</v>
      </c>
      <c r="K29" s="532">
        <f t="shared" si="94"/>
        <v>0</v>
      </c>
      <c r="L29" s="798">
        <f t="shared" si="95"/>
        <v>0</v>
      </c>
      <c r="M29" s="532">
        <f t="shared" si="96"/>
        <v>0</v>
      </c>
      <c r="N29" s="798">
        <f t="shared" si="97"/>
        <v>0</v>
      </c>
      <c r="O29" s="532">
        <f t="shared" si="98"/>
        <v>0</v>
      </c>
      <c r="P29" s="798">
        <f t="shared" si="99"/>
        <v>0</v>
      </c>
      <c r="Q29" s="532">
        <f t="shared" si="100"/>
        <v>0</v>
      </c>
      <c r="R29" s="798">
        <f t="shared" si="101"/>
        <v>0</v>
      </c>
      <c r="S29" s="532">
        <f t="shared" si="102"/>
        <v>0</v>
      </c>
      <c r="T29" s="798">
        <f t="shared" si="103"/>
        <v>0</v>
      </c>
      <c r="U29" s="532">
        <f t="shared" si="104"/>
        <v>0</v>
      </c>
      <c r="V29" s="798">
        <f t="shared" si="105"/>
        <v>0</v>
      </c>
      <c r="W29" s="532">
        <f t="shared" si="106"/>
        <v>0</v>
      </c>
      <c r="X29" s="798">
        <f t="shared" si="107"/>
        <v>0</v>
      </c>
      <c r="Y29" s="532">
        <f t="shared" si="108"/>
        <v>0</v>
      </c>
      <c r="Z29" s="798">
        <f t="shared" si="109"/>
        <v>0</v>
      </c>
      <c r="AA29" s="532">
        <f t="shared" si="110"/>
        <v>0</v>
      </c>
      <c r="AB29" s="798">
        <f t="shared" si="111"/>
        <v>0</v>
      </c>
      <c r="AC29" s="532">
        <f t="shared" si="112"/>
        <v>0</v>
      </c>
      <c r="AD29" s="798">
        <f t="shared" si="113"/>
        <v>0</v>
      </c>
      <c r="AE29" s="532">
        <f t="shared" si="114"/>
        <v>0</v>
      </c>
      <c r="AF29" s="798">
        <f t="shared" si="115"/>
        <v>0</v>
      </c>
      <c r="AG29" s="532">
        <f t="shared" si="116"/>
        <v>0</v>
      </c>
      <c r="AH29" s="798">
        <f t="shared" si="117"/>
        <v>0</v>
      </c>
      <c r="AI29" s="532">
        <f t="shared" si="118"/>
        <v>0</v>
      </c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1"/>
    </row>
    <row r="30" spans="3:108" s="413" customFormat="1" ht="17.5" hidden="1" x14ac:dyDescent="0.35">
      <c r="C30" s="531">
        <v>6</v>
      </c>
      <c r="D30" s="798">
        <f t="shared" si="87"/>
        <v>0</v>
      </c>
      <c r="E30" s="532">
        <f t="shared" si="88"/>
        <v>0</v>
      </c>
      <c r="F30" s="798">
        <f t="shared" si="89"/>
        <v>0</v>
      </c>
      <c r="G30" s="532">
        <f t="shared" si="90"/>
        <v>0</v>
      </c>
      <c r="H30" s="798">
        <f t="shared" si="91"/>
        <v>0</v>
      </c>
      <c r="I30" s="532">
        <f t="shared" si="92"/>
        <v>0</v>
      </c>
      <c r="J30" s="798">
        <f t="shared" si="93"/>
        <v>0</v>
      </c>
      <c r="K30" s="532">
        <f t="shared" si="94"/>
        <v>0</v>
      </c>
      <c r="L30" s="798">
        <f t="shared" si="95"/>
        <v>0</v>
      </c>
      <c r="M30" s="532">
        <f t="shared" si="96"/>
        <v>0</v>
      </c>
      <c r="N30" s="798">
        <f t="shared" si="97"/>
        <v>0</v>
      </c>
      <c r="O30" s="532">
        <f t="shared" si="98"/>
        <v>0</v>
      </c>
      <c r="P30" s="798">
        <f t="shared" si="99"/>
        <v>0</v>
      </c>
      <c r="Q30" s="532">
        <f t="shared" si="100"/>
        <v>0</v>
      </c>
      <c r="R30" s="798">
        <f t="shared" si="101"/>
        <v>0</v>
      </c>
      <c r="S30" s="532">
        <f t="shared" si="102"/>
        <v>0</v>
      </c>
      <c r="T30" s="798">
        <f t="shared" si="103"/>
        <v>0</v>
      </c>
      <c r="U30" s="532">
        <f t="shared" si="104"/>
        <v>0</v>
      </c>
      <c r="V30" s="798">
        <f t="shared" si="105"/>
        <v>0</v>
      </c>
      <c r="W30" s="532">
        <f t="shared" si="106"/>
        <v>0</v>
      </c>
      <c r="X30" s="798">
        <f t="shared" si="107"/>
        <v>0</v>
      </c>
      <c r="Y30" s="532">
        <f t="shared" si="108"/>
        <v>0</v>
      </c>
      <c r="Z30" s="798">
        <f t="shared" si="109"/>
        <v>0</v>
      </c>
      <c r="AA30" s="532">
        <f t="shared" si="110"/>
        <v>0</v>
      </c>
      <c r="AB30" s="798">
        <f t="shared" si="111"/>
        <v>0</v>
      </c>
      <c r="AC30" s="532">
        <f t="shared" si="112"/>
        <v>0</v>
      </c>
      <c r="AD30" s="798">
        <f t="shared" si="113"/>
        <v>0</v>
      </c>
      <c r="AE30" s="532">
        <f t="shared" si="114"/>
        <v>0</v>
      </c>
      <c r="AF30" s="798">
        <f t="shared" si="115"/>
        <v>0</v>
      </c>
      <c r="AG30" s="532">
        <f t="shared" si="116"/>
        <v>0</v>
      </c>
      <c r="AH30" s="798">
        <f t="shared" si="117"/>
        <v>0</v>
      </c>
      <c r="AI30" s="532">
        <f t="shared" si="118"/>
        <v>0</v>
      </c>
      <c r="AJ30" s="401"/>
      <c r="AK30" s="401"/>
      <c r="AL30" s="401"/>
      <c r="AM30" s="401"/>
      <c r="AN30" s="401"/>
      <c r="AO30" s="401"/>
      <c r="AP30" s="401"/>
      <c r="AQ30" s="401"/>
      <c r="AR30" s="401"/>
      <c r="AS30" s="401"/>
      <c r="AT30" s="401"/>
    </row>
    <row r="31" spans="3:108" s="413" customFormat="1" ht="17.5" hidden="1" x14ac:dyDescent="0.35">
      <c r="C31" s="531">
        <v>7</v>
      </c>
      <c r="D31" s="798">
        <f t="shared" si="87"/>
        <v>0</v>
      </c>
      <c r="E31" s="532">
        <f t="shared" si="88"/>
        <v>0</v>
      </c>
      <c r="F31" s="798">
        <f t="shared" si="89"/>
        <v>0</v>
      </c>
      <c r="G31" s="532">
        <f t="shared" si="90"/>
        <v>0</v>
      </c>
      <c r="H31" s="798">
        <f t="shared" si="91"/>
        <v>0</v>
      </c>
      <c r="I31" s="532">
        <f t="shared" si="92"/>
        <v>0</v>
      </c>
      <c r="J31" s="798">
        <f t="shared" si="93"/>
        <v>0</v>
      </c>
      <c r="K31" s="532">
        <f t="shared" si="94"/>
        <v>0</v>
      </c>
      <c r="L31" s="798">
        <f t="shared" si="95"/>
        <v>0</v>
      </c>
      <c r="M31" s="532">
        <f t="shared" si="96"/>
        <v>0</v>
      </c>
      <c r="N31" s="798">
        <f t="shared" si="97"/>
        <v>0</v>
      </c>
      <c r="O31" s="532">
        <f t="shared" si="98"/>
        <v>0</v>
      </c>
      <c r="P31" s="798">
        <f t="shared" si="99"/>
        <v>0</v>
      </c>
      <c r="Q31" s="532">
        <f t="shared" si="100"/>
        <v>0</v>
      </c>
      <c r="R31" s="798">
        <f t="shared" si="101"/>
        <v>0</v>
      </c>
      <c r="S31" s="532">
        <f t="shared" si="102"/>
        <v>0</v>
      </c>
      <c r="T31" s="798">
        <f t="shared" si="103"/>
        <v>0</v>
      </c>
      <c r="U31" s="532">
        <f t="shared" si="104"/>
        <v>0</v>
      </c>
      <c r="V31" s="798">
        <f t="shared" si="105"/>
        <v>0</v>
      </c>
      <c r="W31" s="532">
        <f t="shared" si="106"/>
        <v>0</v>
      </c>
      <c r="X31" s="798">
        <f t="shared" si="107"/>
        <v>0</v>
      </c>
      <c r="Y31" s="532">
        <f t="shared" si="108"/>
        <v>0</v>
      </c>
      <c r="Z31" s="798">
        <f t="shared" si="109"/>
        <v>0</v>
      </c>
      <c r="AA31" s="532">
        <f t="shared" si="110"/>
        <v>0</v>
      </c>
      <c r="AB31" s="798">
        <f t="shared" si="111"/>
        <v>0</v>
      </c>
      <c r="AC31" s="532">
        <f t="shared" si="112"/>
        <v>0</v>
      </c>
      <c r="AD31" s="798">
        <f t="shared" si="113"/>
        <v>0</v>
      </c>
      <c r="AE31" s="532">
        <f t="shared" si="114"/>
        <v>0</v>
      </c>
      <c r="AF31" s="798">
        <f t="shared" si="115"/>
        <v>0</v>
      </c>
      <c r="AG31" s="532">
        <f t="shared" si="116"/>
        <v>0</v>
      </c>
      <c r="AH31" s="798">
        <f t="shared" si="117"/>
        <v>0</v>
      </c>
      <c r="AI31" s="532">
        <f t="shared" si="118"/>
        <v>0</v>
      </c>
      <c r="AJ31" s="401"/>
      <c r="AK31" s="401"/>
      <c r="AL31" s="401"/>
      <c r="AM31" s="401"/>
      <c r="AN31" s="401"/>
      <c r="AO31" s="401"/>
      <c r="AP31" s="401"/>
      <c r="AQ31" s="401"/>
      <c r="AR31" s="401"/>
      <c r="AS31" s="401"/>
      <c r="AT31" s="401"/>
    </row>
    <row r="32" spans="3:108" s="413" customFormat="1" ht="17.5" hidden="1" x14ac:dyDescent="0.35">
      <c r="C32" s="531">
        <v>8</v>
      </c>
      <c r="D32" s="798">
        <f t="shared" si="87"/>
        <v>0</v>
      </c>
      <c r="E32" s="532">
        <f t="shared" si="88"/>
        <v>0</v>
      </c>
      <c r="F32" s="798">
        <f t="shared" si="89"/>
        <v>0</v>
      </c>
      <c r="G32" s="532">
        <f t="shared" si="90"/>
        <v>0</v>
      </c>
      <c r="H32" s="798">
        <f t="shared" si="91"/>
        <v>0</v>
      </c>
      <c r="I32" s="532">
        <f t="shared" si="92"/>
        <v>0</v>
      </c>
      <c r="J32" s="798">
        <f t="shared" si="93"/>
        <v>0</v>
      </c>
      <c r="K32" s="532">
        <f t="shared" si="94"/>
        <v>0</v>
      </c>
      <c r="L32" s="798">
        <f t="shared" si="95"/>
        <v>0</v>
      </c>
      <c r="M32" s="532">
        <f t="shared" si="96"/>
        <v>0</v>
      </c>
      <c r="N32" s="798">
        <f t="shared" si="97"/>
        <v>0</v>
      </c>
      <c r="O32" s="532">
        <f t="shared" si="98"/>
        <v>0</v>
      </c>
      <c r="P32" s="798">
        <f t="shared" si="99"/>
        <v>0</v>
      </c>
      <c r="Q32" s="532">
        <f t="shared" si="100"/>
        <v>0</v>
      </c>
      <c r="R32" s="798">
        <f t="shared" si="101"/>
        <v>0</v>
      </c>
      <c r="S32" s="532">
        <f t="shared" si="102"/>
        <v>0</v>
      </c>
      <c r="T32" s="798">
        <f t="shared" si="103"/>
        <v>0</v>
      </c>
      <c r="U32" s="532">
        <f t="shared" si="104"/>
        <v>0</v>
      </c>
      <c r="V32" s="798">
        <f t="shared" si="105"/>
        <v>0</v>
      </c>
      <c r="W32" s="532">
        <f t="shared" si="106"/>
        <v>0</v>
      </c>
      <c r="X32" s="798">
        <f t="shared" si="107"/>
        <v>0</v>
      </c>
      <c r="Y32" s="532">
        <f t="shared" si="108"/>
        <v>0</v>
      </c>
      <c r="Z32" s="798">
        <f t="shared" si="109"/>
        <v>0</v>
      </c>
      <c r="AA32" s="532">
        <f t="shared" si="110"/>
        <v>0</v>
      </c>
      <c r="AB32" s="798">
        <f t="shared" si="111"/>
        <v>0</v>
      </c>
      <c r="AC32" s="532">
        <f t="shared" si="112"/>
        <v>0</v>
      </c>
      <c r="AD32" s="798">
        <f t="shared" si="113"/>
        <v>0</v>
      </c>
      <c r="AE32" s="532">
        <f t="shared" si="114"/>
        <v>0</v>
      </c>
      <c r="AF32" s="798">
        <f t="shared" si="115"/>
        <v>0</v>
      </c>
      <c r="AG32" s="532">
        <f t="shared" si="116"/>
        <v>0</v>
      </c>
      <c r="AH32" s="798">
        <f t="shared" si="117"/>
        <v>0</v>
      </c>
      <c r="AI32" s="532">
        <f t="shared" si="118"/>
        <v>0</v>
      </c>
      <c r="AJ32" s="401"/>
      <c r="AK32" s="401"/>
      <c r="AL32" s="401"/>
      <c r="AM32" s="401"/>
      <c r="AN32" s="401"/>
      <c r="AO32" s="401"/>
      <c r="AP32" s="401"/>
      <c r="AQ32" s="401"/>
      <c r="AR32" s="401"/>
      <c r="AS32" s="401"/>
      <c r="AT32" s="401"/>
    </row>
    <row r="33" spans="3:46" s="413" customFormat="1" ht="17.5" hidden="1" x14ac:dyDescent="0.35">
      <c r="C33" s="531">
        <v>9</v>
      </c>
      <c r="D33" s="798">
        <f t="shared" si="87"/>
        <v>0</v>
      </c>
      <c r="E33" s="532">
        <f t="shared" si="88"/>
        <v>0</v>
      </c>
      <c r="F33" s="798">
        <f t="shared" si="89"/>
        <v>0</v>
      </c>
      <c r="G33" s="532">
        <f t="shared" si="90"/>
        <v>0</v>
      </c>
      <c r="H33" s="798">
        <f t="shared" si="91"/>
        <v>0</v>
      </c>
      <c r="I33" s="532">
        <f t="shared" si="92"/>
        <v>0</v>
      </c>
      <c r="J33" s="798">
        <f t="shared" si="93"/>
        <v>0</v>
      </c>
      <c r="K33" s="532">
        <f t="shared" si="94"/>
        <v>0</v>
      </c>
      <c r="L33" s="798">
        <f t="shared" si="95"/>
        <v>0</v>
      </c>
      <c r="M33" s="532">
        <f t="shared" si="96"/>
        <v>0</v>
      </c>
      <c r="N33" s="798">
        <f t="shared" si="97"/>
        <v>0</v>
      </c>
      <c r="O33" s="532">
        <f t="shared" si="98"/>
        <v>0</v>
      </c>
      <c r="P33" s="798">
        <f t="shared" si="99"/>
        <v>0</v>
      </c>
      <c r="Q33" s="532">
        <f t="shared" si="100"/>
        <v>0</v>
      </c>
      <c r="R33" s="798">
        <f t="shared" si="101"/>
        <v>0</v>
      </c>
      <c r="S33" s="532">
        <f t="shared" si="102"/>
        <v>0</v>
      </c>
      <c r="T33" s="798">
        <f t="shared" si="103"/>
        <v>0</v>
      </c>
      <c r="U33" s="532">
        <f t="shared" si="104"/>
        <v>0</v>
      </c>
      <c r="V33" s="798">
        <f t="shared" si="105"/>
        <v>0</v>
      </c>
      <c r="W33" s="532">
        <f t="shared" si="106"/>
        <v>0</v>
      </c>
      <c r="X33" s="798">
        <f t="shared" si="107"/>
        <v>0</v>
      </c>
      <c r="Y33" s="532">
        <f t="shared" si="108"/>
        <v>0</v>
      </c>
      <c r="Z33" s="798">
        <f t="shared" si="109"/>
        <v>0</v>
      </c>
      <c r="AA33" s="532">
        <f t="shared" si="110"/>
        <v>0</v>
      </c>
      <c r="AB33" s="798">
        <f t="shared" si="111"/>
        <v>0</v>
      </c>
      <c r="AC33" s="532">
        <f t="shared" si="112"/>
        <v>0</v>
      </c>
      <c r="AD33" s="798">
        <f t="shared" si="113"/>
        <v>0</v>
      </c>
      <c r="AE33" s="532">
        <f t="shared" si="114"/>
        <v>0</v>
      </c>
      <c r="AF33" s="798">
        <f t="shared" si="115"/>
        <v>0</v>
      </c>
      <c r="AG33" s="532">
        <f t="shared" si="116"/>
        <v>0</v>
      </c>
      <c r="AH33" s="798">
        <f t="shared" si="117"/>
        <v>0</v>
      </c>
      <c r="AI33" s="532">
        <f t="shared" si="118"/>
        <v>0</v>
      </c>
      <c r="AJ33" s="401"/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</row>
    <row r="34" spans="3:46" s="413" customFormat="1" ht="17.5" hidden="1" x14ac:dyDescent="0.35">
      <c r="C34" s="531">
        <v>10</v>
      </c>
      <c r="D34" s="798">
        <f t="shared" si="87"/>
        <v>0</v>
      </c>
      <c r="E34" s="532">
        <f t="shared" si="88"/>
        <v>0</v>
      </c>
      <c r="F34" s="798">
        <f t="shared" si="89"/>
        <v>0</v>
      </c>
      <c r="G34" s="532">
        <f t="shared" si="90"/>
        <v>0</v>
      </c>
      <c r="H34" s="798">
        <f t="shared" si="91"/>
        <v>0</v>
      </c>
      <c r="I34" s="532">
        <f t="shared" si="92"/>
        <v>0</v>
      </c>
      <c r="J34" s="798">
        <f t="shared" si="93"/>
        <v>0</v>
      </c>
      <c r="K34" s="532">
        <f t="shared" si="94"/>
        <v>0</v>
      </c>
      <c r="L34" s="798">
        <f t="shared" si="95"/>
        <v>0</v>
      </c>
      <c r="M34" s="532">
        <f t="shared" si="96"/>
        <v>0</v>
      </c>
      <c r="N34" s="798">
        <f t="shared" si="97"/>
        <v>0</v>
      </c>
      <c r="O34" s="532">
        <f t="shared" si="98"/>
        <v>0</v>
      </c>
      <c r="P34" s="798">
        <f t="shared" si="99"/>
        <v>0</v>
      </c>
      <c r="Q34" s="532">
        <f t="shared" si="100"/>
        <v>0</v>
      </c>
      <c r="R34" s="798">
        <f t="shared" si="101"/>
        <v>0</v>
      </c>
      <c r="S34" s="532">
        <f t="shared" si="102"/>
        <v>0</v>
      </c>
      <c r="T34" s="798">
        <f t="shared" si="103"/>
        <v>0</v>
      </c>
      <c r="U34" s="532">
        <f t="shared" si="104"/>
        <v>0</v>
      </c>
      <c r="V34" s="798">
        <f t="shared" si="105"/>
        <v>0</v>
      </c>
      <c r="W34" s="532">
        <f t="shared" si="106"/>
        <v>0</v>
      </c>
      <c r="X34" s="798">
        <f t="shared" si="107"/>
        <v>0</v>
      </c>
      <c r="Y34" s="532">
        <f t="shared" si="108"/>
        <v>0</v>
      </c>
      <c r="Z34" s="798">
        <f t="shared" si="109"/>
        <v>0</v>
      </c>
      <c r="AA34" s="532">
        <f t="shared" si="110"/>
        <v>0</v>
      </c>
      <c r="AB34" s="798">
        <f t="shared" si="111"/>
        <v>0</v>
      </c>
      <c r="AC34" s="532">
        <f t="shared" si="112"/>
        <v>0</v>
      </c>
      <c r="AD34" s="798">
        <f t="shared" si="113"/>
        <v>0</v>
      </c>
      <c r="AE34" s="532">
        <f t="shared" si="114"/>
        <v>0</v>
      </c>
      <c r="AF34" s="798">
        <f t="shared" si="115"/>
        <v>0</v>
      </c>
      <c r="AG34" s="532">
        <f t="shared" si="116"/>
        <v>0</v>
      </c>
      <c r="AH34" s="798">
        <f t="shared" si="117"/>
        <v>0</v>
      </c>
      <c r="AI34" s="532">
        <f t="shared" si="118"/>
        <v>0</v>
      </c>
      <c r="AJ34" s="401"/>
      <c r="AK34" s="401"/>
      <c r="AL34" s="401"/>
      <c r="AM34" s="401"/>
      <c r="AN34" s="401"/>
      <c r="AO34" s="401"/>
      <c r="AP34" s="401"/>
      <c r="AQ34" s="401"/>
      <c r="AR34" s="401"/>
      <c r="AS34" s="401"/>
      <c r="AT34" s="401"/>
    </row>
    <row r="35" spans="3:46" s="413" customFormat="1" ht="17.5" hidden="1" x14ac:dyDescent="0.35">
      <c r="C35" s="531">
        <v>11</v>
      </c>
      <c r="D35" s="798">
        <f t="shared" si="87"/>
        <v>0</v>
      </c>
      <c r="E35" s="532">
        <f t="shared" si="88"/>
        <v>0</v>
      </c>
      <c r="F35" s="798">
        <f t="shared" si="89"/>
        <v>0</v>
      </c>
      <c r="G35" s="532">
        <f t="shared" si="90"/>
        <v>0</v>
      </c>
      <c r="H35" s="798">
        <f t="shared" si="91"/>
        <v>0</v>
      </c>
      <c r="I35" s="532">
        <f t="shared" si="92"/>
        <v>0</v>
      </c>
      <c r="J35" s="798">
        <f t="shared" si="93"/>
        <v>0</v>
      </c>
      <c r="K35" s="532">
        <f t="shared" si="94"/>
        <v>0</v>
      </c>
      <c r="L35" s="798">
        <f t="shared" si="95"/>
        <v>0</v>
      </c>
      <c r="M35" s="532">
        <f t="shared" si="96"/>
        <v>0</v>
      </c>
      <c r="N35" s="798">
        <f t="shared" si="97"/>
        <v>0</v>
      </c>
      <c r="O35" s="532">
        <f t="shared" si="98"/>
        <v>0</v>
      </c>
      <c r="P35" s="798">
        <f t="shared" si="99"/>
        <v>0</v>
      </c>
      <c r="Q35" s="532">
        <f t="shared" si="100"/>
        <v>0</v>
      </c>
      <c r="R35" s="798">
        <f t="shared" si="101"/>
        <v>0</v>
      </c>
      <c r="S35" s="532">
        <f t="shared" si="102"/>
        <v>0</v>
      </c>
      <c r="T35" s="798">
        <f t="shared" si="103"/>
        <v>0</v>
      </c>
      <c r="U35" s="532">
        <f t="shared" si="104"/>
        <v>0</v>
      </c>
      <c r="V35" s="798">
        <f t="shared" si="105"/>
        <v>0</v>
      </c>
      <c r="W35" s="532">
        <f t="shared" si="106"/>
        <v>0</v>
      </c>
      <c r="X35" s="798">
        <f t="shared" si="107"/>
        <v>0</v>
      </c>
      <c r="Y35" s="532">
        <f t="shared" si="108"/>
        <v>0</v>
      </c>
      <c r="Z35" s="798">
        <f t="shared" si="109"/>
        <v>0</v>
      </c>
      <c r="AA35" s="532">
        <f t="shared" si="110"/>
        <v>0</v>
      </c>
      <c r="AB35" s="798">
        <f t="shared" si="111"/>
        <v>0</v>
      </c>
      <c r="AC35" s="532">
        <f t="shared" si="112"/>
        <v>0</v>
      </c>
      <c r="AD35" s="798">
        <f t="shared" si="113"/>
        <v>0</v>
      </c>
      <c r="AE35" s="532">
        <f t="shared" si="114"/>
        <v>0</v>
      </c>
      <c r="AF35" s="798">
        <f t="shared" si="115"/>
        <v>0</v>
      </c>
      <c r="AG35" s="532">
        <f t="shared" si="116"/>
        <v>0</v>
      </c>
      <c r="AH35" s="798">
        <f t="shared" si="117"/>
        <v>0</v>
      </c>
      <c r="AI35" s="532">
        <f t="shared" si="118"/>
        <v>0</v>
      </c>
      <c r="AJ35" s="401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</row>
    <row r="36" spans="3:46" s="413" customFormat="1" ht="17.5" hidden="1" x14ac:dyDescent="0.35">
      <c r="C36" s="531">
        <v>12</v>
      </c>
      <c r="D36" s="798">
        <f t="shared" si="87"/>
        <v>0</v>
      </c>
      <c r="E36" s="532">
        <f t="shared" si="88"/>
        <v>0</v>
      </c>
      <c r="F36" s="798">
        <f t="shared" si="89"/>
        <v>0</v>
      </c>
      <c r="G36" s="532">
        <f t="shared" si="90"/>
        <v>0</v>
      </c>
      <c r="H36" s="798">
        <f t="shared" si="91"/>
        <v>0</v>
      </c>
      <c r="I36" s="532">
        <f t="shared" si="92"/>
        <v>0</v>
      </c>
      <c r="J36" s="798">
        <f t="shared" si="93"/>
        <v>0</v>
      </c>
      <c r="K36" s="532">
        <f t="shared" si="94"/>
        <v>0</v>
      </c>
      <c r="L36" s="798">
        <f t="shared" si="95"/>
        <v>0</v>
      </c>
      <c r="M36" s="532">
        <f t="shared" si="96"/>
        <v>0</v>
      </c>
      <c r="N36" s="798">
        <f t="shared" si="97"/>
        <v>0</v>
      </c>
      <c r="O36" s="532">
        <f t="shared" si="98"/>
        <v>0</v>
      </c>
      <c r="P36" s="798">
        <f t="shared" si="99"/>
        <v>0</v>
      </c>
      <c r="Q36" s="532">
        <f t="shared" si="100"/>
        <v>0</v>
      </c>
      <c r="R36" s="798">
        <f t="shared" si="101"/>
        <v>0</v>
      </c>
      <c r="S36" s="532">
        <f t="shared" si="102"/>
        <v>0</v>
      </c>
      <c r="T36" s="798">
        <f t="shared" si="103"/>
        <v>0</v>
      </c>
      <c r="U36" s="532">
        <f t="shared" si="104"/>
        <v>0</v>
      </c>
      <c r="V36" s="798">
        <f t="shared" si="105"/>
        <v>0</v>
      </c>
      <c r="W36" s="532">
        <f t="shared" si="106"/>
        <v>0</v>
      </c>
      <c r="X36" s="798">
        <f t="shared" si="107"/>
        <v>0</v>
      </c>
      <c r="Y36" s="532">
        <f t="shared" si="108"/>
        <v>0</v>
      </c>
      <c r="Z36" s="798">
        <f t="shared" si="109"/>
        <v>0</v>
      </c>
      <c r="AA36" s="532">
        <f t="shared" si="110"/>
        <v>0</v>
      </c>
      <c r="AB36" s="798">
        <f t="shared" si="111"/>
        <v>0</v>
      </c>
      <c r="AC36" s="532">
        <f t="shared" si="112"/>
        <v>0</v>
      </c>
      <c r="AD36" s="798">
        <f t="shared" si="113"/>
        <v>0</v>
      </c>
      <c r="AE36" s="532">
        <f t="shared" si="114"/>
        <v>0</v>
      </c>
      <c r="AF36" s="798">
        <f t="shared" si="115"/>
        <v>0</v>
      </c>
      <c r="AG36" s="532">
        <f t="shared" si="116"/>
        <v>0</v>
      </c>
      <c r="AH36" s="798">
        <f t="shared" si="117"/>
        <v>0</v>
      </c>
      <c r="AI36" s="532">
        <f t="shared" si="118"/>
        <v>0</v>
      </c>
      <c r="AJ36" s="401"/>
      <c r="AK36" s="401"/>
      <c r="AL36" s="401"/>
      <c r="AM36" s="401"/>
      <c r="AN36" s="401"/>
      <c r="AO36" s="401"/>
      <c r="AP36" s="401"/>
      <c r="AQ36" s="401"/>
      <c r="AR36" s="401"/>
      <c r="AS36" s="401"/>
      <c r="AT36" s="401"/>
    </row>
    <row r="37" spans="3:46" s="413" customFormat="1" ht="17.5" hidden="1" x14ac:dyDescent="0.35">
      <c r="C37" s="531">
        <v>13</v>
      </c>
      <c r="D37" s="798">
        <f t="shared" si="87"/>
        <v>0</v>
      </c>
      <c r="E37" s="532">
        <f t="shared" si="88"/>
        <v>0</v>
      </c>
      <c r="F37" s="798">
        <f t="shared" si="89"/>
        <v>0</v>
      </c>
      <c r="G37" s="532">
        <f t="shared" si="90"/>
        <v>0</v>
      </c>
      <c r="H37" s="798">
        <f t="shared" si="91"/>
        <v>0</v>
      </c>
      <c r="I37" s="532">
        <f t="shared" si="92"/>
        <v>0</v>
      </c>
      <c r="J37" s="798">
        <f t="shared" si="93"/>
        <v>0</v>
      </c>
      <c r="K37" s="532">
        <f t="shared" si="94"/>
        <v>0</v>
      </c>
      <c r="L37" s="798">
        <f t="shared" si="95"/>
        <v>0</v>
      </c>
      <c r="M37" s="532">
        <f t="shared" si="96"/>
        <v>0</v>
      </c>
      <c r="N37" s="798">
        <f t="shared" si="97"/>
        <v>0</v>
      </c>
      <c r="O37" s="532">
        <f t="shared" si="98"/>
        <v>0</v>
      </c>
      <c r="P37" s="798">
        <f t="shared" si="99"/>
        <v>0</v>
      </c>
      <c r="Q37" s="532">
        <f t="shared" si="100"/>
        <v>0</v>
      </c>
      <c r="R37" s="798">
        <f t="shared" si="101"/>
        <v>0</v>
      </c>
      <c r="S37" s="532">
        <f t="shared" si="102"/>
        <v>0</v>
      </c>
      <c r="T37" s="798">
        <f t="shared" si="103"/>
        <v>0</v>
      </c>
      <c r="U37" s="532">
        <f t="shared" si="104"/>
        <v>0</v>
      </c>
      <c r="V37" s="798">
        <f t="shared" si="105"/>
        <v>0</v>
      </c>
      <c r="W37" s="532">
        <f t="shared" si="106"/>
        <v>0</v>
      </c>
      <c r="X37" s="798">
        <f t="shared" si="107"/>
        <v>0</v>
      </c>
      <c r="Y37" s="532">
        <f t="shared" si="108"/>
        <v>0</v>
      </c>
      <c r="Z37" s="798">
        <f t="shared" si="109"/>
        <v>0</v>
      </c>
      <c r="AA37" s="532">
        <f t="shared" si="110"/>
        <v>0</v>
      </c>
      <c r="AB37" s="798">
        <f t="shared" si="111"/>
        <v>0</v>
      </c>
      <c r="AC37" s="532">
        <f t="shared" si="112"/>
        <v>0</v>
      </c>
      <c r="AD37" s="798">
        <f t="shared" si="113"/>
        <v>0</v>
      </c>
      <c r="AE37" s="532">
        <f t="shared" si="114"/>
        <v>0</v>
      </c>
      <c r="AF37" s="798">
        <f t="shared" si="115"/>
        <v>0</v>
      </c>
      <c r="AG37" s="532">
        <f t="shared" si="116"/>
        <v>0</v>
      </c>
      <c r="AH37" s="798">
        <f t="shared" si="117"/>
        <v>0</v>
      </c>
      <c r="AI37" s="532">
        <f t="shared" si="118"/>
        <v>0</v>
      </c>
      <c r="AJ37" s="401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</row>
    <row r="38" spans="3:46" s="413" customFormat="1" ht="17.5" hidden="1" x14ac:dyDescent="0.35">
      <c r="C38" s="531">
        <v>14</v>
      </c>
      <c r="D38" s="798">
        <f t="shared" si="87"/>
        <v>0</v>
      </c>
      <c r="E38" s="532">
        <f t="shared" si="88"/>
        <v>0</v>
      </c>
      <c r="F38" s="798">
        <f t="shared" si="89"/>
        <v>0</v>
      </c>
      <c r="G38" s="532">
        <f t="shared" si="90"/>
        <v>0</v>
      </c>
      <c r="H38" s="798">
        <f t="shared" si="91"/>
        <v>0</v>
      </c>
      <c r="I38" s="532">
        <f t="shared" si="92"/>
        <v>0</v>
      </c>
      <c r="J38" s="798">
        <f t="shared" si="93"/>
        <v>0</v>
      </c>
      <c r="K38" s="532">
        <f t="shared" si="94"/>
        <v>0</v>
      </c>
      <c r="L38" s="798">
        <f t="shared" si="95"/>
        <v>0</v>
      </c>
      <c r="M38" s="532">
        <f t="shared" si="96"/>
        <v>0</v>
      </c>
      <c r="N38" s="798">
        <f t="shared" si="97"/>
        <v>0</v>
      </c>
      <c r="O38" s="532">
        <f t="shared" si="98"/>
        <v>0</v>
      </c>
      <c r="P38" s="798">
        <f t="shared" si="99"/>
        <v>0</v>
      </c>
      <c r="Q38" s="532">
        <f t="shared" si="100"/>
        <v>0</v>
      </c>
      <c r="R38" s="798">
        <f t="shared" si="101"/>
        <v>0</v>
      </c>
      <c r="S38" s="532">
        <f t="shared" si="102"/>
        <v>0</v>
      </c>
      <c r="T38" s="798">
        <f t="shared" si="103"/>
        <v>0</v>
      </c>
      <c r="U38" s="532">
        <f t="shared" si="104"/>
        <v>0</v>
      </c>
      <c r="V38" s="798">
        <f t="shared" si="105"/>
        <v>0</v>
      </c>
      <c r="W38" s="532">
        <f t="shared" si="106"/>
        <v>0</v>
      </c>
      <c r="X38" s="798">
        <f t="shared" si="107"/>
        <v>0</v>
      </c>
      <c r="Y38" s="532">
        <f t="shared" si="108"/>
        <v>0</v>
      </c>
      <c r="Z38" s="798">
        <f t="shared" si="109"/>
        <v>0</v>
      </c>
      <c r="AA38" s="532">
        <f t="shared" si="110"/>
        <v>0</v>
      </c>
      <c r="AB38" s="798">
        <f t="shared" si="111"/>
        <v>0</v>
      </c>
      <c r="AC38" s="532">
        <f t="shared" si="112"/>
        <v>0</v>
      </c>
      <c r="AD38" s="798">
        <f t="shared" si="113"/>
        <v>0</v>
      </c>
      <c r="AE38" s="532">
        <f t="shared" si="114"/>
        <v>0</v>
      </c>
      <c r="AF38" s="798">
        <f t="shared" si="115"/>
        <v>0</v>
      </c>
      <c r="AG38" s="532">
        <f t="shared" si="116"/>
        <v>0</v>
      </c>
      <c r="AH38" s="798">
        <f t="shared" si="117"/>
        <v>0</v>
      </c>
      <c r="AI38" s="532">
        <f t="shared" si="118"/>
        <v>0</v>
      </c>
      <c r="AJ38" s="401"/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</row>
    <row r="39" spans="3:46" s="413" customFormat="1" ht="17.5" hidden="1" x14ac:dyDescent="0.35">
      <c r="C39" s="531">
        <v>15</v>
      </c>
      <c r="D39" s="798">
        <f t="shared" si="87"/>
        <v>0</v>
      </c>
      <c r="E39" s="532">
        <f t="shared" si="88"/>
        <v>0</v>
      </c>
      <c r="F39" s="798">
        <f t="shared" si="89"/>
        <v>0</v>
      </c>
      <c r="G39" s="532">
        <f t="shared" si="90"/>
        <v>0</v>
      </c>
      <c r="H39" s="798">
        <f t="shared" si="91"/>
        <v>0</v>
      </c>
      <c r="I39" s="532">
        <f t="shared" si="92"/>
        <v>0</v>
      </c>
      <c r="J39" s="798">
        <f t="shared" si="93"/>
        <v>0</v>
      </c>
      <c r="K39" s="532">
        <f t="shared" si="94"/>
        <v>0</v>
      </c>
      <c r="L39" s="798">
        <f t="shared" si="95"/>
        <v>0</v>
      </c>
      <c r="M39" s="532">
        <f t="shared" si="96"/>
        <v>0</v>
      </c>
      <c r="N39" s="798">
        <f t="shared" si="97"/>
        <v>0</v>
      </c>
      <c r="O39" s="532">
        <f t="shared" si="98"/>
        <v>0</v>
      </c>
      <c r="P39" s="798">
        <f t="shared" si="99"/>
        <v>0</v>
      </c>
      <c r="Q39" s="532">
        <f t="shared" si="100"/>
        <v>0</v>
      </c>
      <c r="R39" s="798">
        <f t="shared" si="101"/>
        <v>0</v>
      </c>
      <c r="S39" s="532">
        <f t="shared" si="102"/>
        <v>0</v>
      </c>
      <c r="T39" s="798">
        <f t="shared" si="103"/>
        <v>0</v>
      </c>
      <c r="U39" s="532">
        <f t="shared" si="104"/>
        <v>0</v>
      </c>
      <c r="V39" s="798">
        <f t="shared" si="105"/>
        <v>0</v>
      </c>
      <c r="W39" s="532">
        <f t="shared" si="106"/>
        <v>0</v>
      </c>
      <c r="X39" s="798">
        <f t="shared" si="107"/>
        <v>0</v>
      </c>
      <c r="Y39" s="532">
        <f t="shared" si="108"/>
        <v>0</v>
      </c>
      <c r="Z39" s="798">
        <f t="shared" si="109"/>
        <v>0</v>
      </c>
      <c r="AA39" s="532">
        <f t="shared" si="110"/>
        <v>0</v>
      </c>
      <c r="AB39" s="798">
        <f t="shared" si="111"/>
        <v>0</v>
      </c>
      <c r="AC39" s="532">
        <f t="shared" si="112"/>
        <v>0</v>
      </c>
      <c r="AD39" s="798">
        <f t="shared" si="113"/>
        <v>0</v>
      </c>
      <c r="AE39" s="532">
        <f t="shared" si="114"/>
        <v>0</v>
      </c>
      <c r="AF39" s="798">
        <f t="shared" si="115"/>
        <v>0</v>
      </c>
      <c r="AG39" s="532">
        <f t="shared" si="116"/>
        <v>0</v>
      </c>
      <c r="AH39" s="798">
        <f t="shared" si="117"/>
        <v>0</v>
      </c>
      <c r="AI39" s="532">
        <f t="shared" si="118"/>
        <v>0</v>
      </c>
      <c r="AJ39" s="401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</row>
    <row r="40" spans="3:46" s="413" customFormat="1" ht="17.5" hidden="1" x14ac:dyDescent="0.35">
      <c r="C40" s="531">
        <v>16</v>
      </c>
      <c r="D40" s="798">
        <f t="shared" si="87"/>
        <v>0</v>
      </c>
      <c r="E40" s="532">
        <f t="shared" si="88"/>
        <v>0</v>
      </c>
      <c r="F40" s="798">
        <f t="shared" si="89"/>
        <v>0</v>
      </c>
      <c r="G40" s="532">
        <f t="shared" si="90"/>
        <v>0</v>
      </c>
      <c r="H40" s="798">
        <f t="shared" si="91"/>
        <v>0</v>
      </c>
      <c r="I40" s="532">
        <f t="shared" si="92"/>
        <v>0</v>
      </c>
      <c r="J40" s="798">
        <f t="shared" si="93"/>
        <v>0</v>
      </c>
      <c r="K40" s="532">
        <f t="shared" si="94"/>
        <v>0</v>
      </c>
      <c r="L40" s="798">
        <f t="shared" si="95"/>
        <v>0</v>
      </c>
      <c r="M40" s="532">
        <f t="shared" si="96"/>
        <v>0</v>
      </c>
      <c r="N40" s="798">
        <f t="shared" si="97"/>
        <v>0</v>
      </c>
      <c r="O40" s="532">
        <f t="shared" si="98"/>
        <v>0</v>
      </c>
      <c r="P40" s="798">
        <f t="shared" si="99"/>
        <v>0</v>
      </c>
      <c r="Q40" s="532">
        <f t="shared" si="100"/>
        <v>0</v>
      </c>
      <c r="R40" s="798">
        <f t="shared" si="101"/>
        <v>0</v>
      </c>
      <c r="S40" s="532">
        <f t="shared" si="102"/>
        <v>0</v>
      </c>
      <c r="T40" s="798">
        <f t="shared" si="103"/>
        <v>0</v>
      </c>
      <c r="U40" s="532">
        <f t="shared" si="104"/>
        <v>0</v>
      </c>
      <c r="V40" s="798">
        <f t="shared" si="105"/>
        <v>0</v>
      </c>
      <c r="W40" s="532">
        <f t="shared" si="106"/>
        <v>0</v>
      </c>
      <c r="X40" s="798">
        <f t="shared" si="107"/>
        <v>0</v>
      </c>
      <c r="Y40" s="532">
        <f t="shared" si="108"/>
        <v>0</v>
      </c>
      <c r="Z40" s="798">
        <f t="shared" si="109"/>
        <v>0</v>
      </c>
      <c r="AA40" s="532">
        <f t="shared" si="110"/>
        <v>0</v>
      </c>
      <c r="AB40" s="798">
        <f t="shared" si="111"/>
        <v>0</v>
      </c>
      <c r="AC40" s="532">
        <f t="shared" si="112"/>
        <v>0</v>
      </c>
      <c r="AD40" s="798">
        <f t="shared" si="113"/>
        <v>0</v>
      </c>
      <c r="AE40" s="532">
        <f t="shared" si="114"/>
        <v>0</v>
      </c>
      <c r="AF40" s="798">
        <f t="shared" si="115"/>
        <v>0</v>
      </c>
      <c r="AG40" s="532">
        <f t="shared" si="116"/>
        <v>0</v>
      </c>
      <c r="AH40" s="798">
        <f t="shared" si="117"/>
        <v>0</v>
      </c>
      <c r="AI40" s="532">
        <f t="shared" si="118"/>
        <v>0</v>
      </c>
      <c r="AJ40" s="401"/>
      <c r="AK40" s="401"/>
      <c r="AL40" s="401"/>
      <c r="AM40" s="401"/>
      <c r="AN40" s="401"/>
      <c r="AO40" s="401"/>
      <c r="AP40" s="401"/>
      <c r="AQ40" s="401"/>
      <c r="AR40" s="401"/>
      <c r="AS40" s="401"/>
      <c r="AT40" s="401"/>
    </row>
    <row r="41" spans="3:46" s="391" customFormat="1" ht="15.5" hidden="1" x14ac:dyDescent="0.35">
      <c r="C41" s="421"/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27"/>
      <c r="O41" s="427"/>
      <c r="P41" s="427"/>
      <c r="Q41" s="427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7"/>
      <c r="AC41" s="427"/>
      <c r="AD41" s="427"/>
      <c r="AE41" s="427"/>
      <c r="AF41" s="427"/>
      <c r="AG41" s="427"/>
      <c r="AH41" s="427"/>
      <c r="AI41" s="427"/>
      <c r="AJ41" s="421"/>
      <c r="AK41" s="421"/>
      <c r="AL41" s="421"/>
      <c r="AM41" s="421"/>
      <c r="AN41" s="421"/>
      <c r="AO41" s="421"/>
      <c r="AP41" s="421"/>
      <c r="AQ41" s="421"/>
      <c r="AR41" s="421"/>
      <c r="AS41" s="421"/>
      <c r="AT41" s="421"/>
    </row>
    <row r="42" spans="3:46" s="391" customFormat="1" ht="15.5" hidden="1" x14ac:dyDescent="0.35">
      <c r="C42" s="421"/>
      <c r="D42" s="428">
        <f>SUM(D25:D40)</f>
        <v>0</v>
      </c>
      <c r="E42" s="428">
        <f t="shared" ref="E42:AI42" si="119">SUM(E25:E40)</f>
        <v>0</v>
      </c>
      <c r="F42" s="428">
        <f t="shared" si="119"/>
        <v>0</v>
      </c>
      <c r="G42" s="428">
        <f t="shared" si="119"/>
        <v>0</v>
      </c>
      <c r="H42" s="428">
        <f t="shared" si="119"/>
        <v>0</v>
      </c>
      <c r="I42" s="428">
        <f t="shared" si="119"/>
        <v>0</v>
      </c>
      <c r="J42" s="428">
        <f t="shared" si="119"/>
        <v>0</v>
      </c>
      <c r="K42" s="428">
        <f t="shared" si="119"/>
        <v>0</v>
      </c>
      <c r="L42" s="428">
        <f t="shared" si="119"/>
        <v>0</v>
      </c>
      <c r="M42" s="428">
        <f t="shared" si="119"/>
        <v>0</v>
      </c>
      <c r="N42" s="428">
        <f t="shared" si="119"/>
        <v>0</v>
      </c>
      <c r="O42" s="428">
        <f t="shared" si="119"/>
        <v>0</v>
      </c>
      <c r="P42" s="428">
        <f t="shared" si="119"/>
        <v>0</v>
      </c>
      <c r="Q42" s="428">
        <f t="shared" si="119"/>
        <v>0</v>
      </c>
      <c r="R42" s="428">
        <f t="shared" si="119"/>
        <v>0</v>
      </c>
      <c r="S42" s="428">
        <f t="shared" si="119"/>
        <v>0</v>
      </c>
      <c r="T42" s="428">
        <f t="shared" si="119"/>
        <v>0</v>
      </c>
      <c r="U42" s="428">
        <f t="shared" si="119"/>
        <v>0</v>
      </c>
      <c r="V42" s="428">
        <f t="shared" si="119"/>
        <v>0</v>
      </c>
      <c r="W42" s="428">
        <f t="shared" si="119"/>
        <v>0</v>
      </c>
      <c r="X42" s="428">
        <f t="shared" si="119"/>
        <v>0</v>
      </c>
      <c r="Y42" s="428">
        <f t="shared" si="119"/>
        <v>0</v>
      </c>
      <c r="Z42" s="428">
        <f t="shared" si="119"/>
        <v>0</v>
      </c>
      <c r="AA42" s="428">
        <f>SUM(AA25:AA40)</f>
        <v>0</v>
      </c>
      <c r="AB42" s="428">
        <f t="shared" si="119"/>
        <v>0</v>
      </c>
      <c r="AC42" s="428">
        <f t="shared" si="119"/>
        <v>0</v>
      </c>
      <c r="AD42" s="428">
        <f t="shared" si="119"/>
        <v>0</v>
      </c>
      <c r="AE42" s="428">
        <f t="shared" si="119"/>
        <v>0</v>
      </c>
      <c r="AF42" s="428">
        <f t="shared" si="119"/>
        <v>0</v>
      </c>
      <c r="AG42" s="428">
        <f t="shared" si="119"/>
        <v>0</v>
      </c>
      <c r="AH42" s="428">
        <f t="shared" si="119"/>
        <v>0</v>
      </c>
      <c r="AI42" s="428">
        <f t="shared" si="119"/>
        <v>0</v>
      </c>
      <c r="AJ42" s="421"/>
      <c r="AK42" s="421"/>
      <c r="AL42" s="421"/>
      <c r="AM42" s="421"/>
      <c r="AN42" s="421"/>
      <c r="AO42" s="421"/>
      <c r="AP42" s="421"/>
      <c r="AQ42" s="421"/>
      <c r="AR42" s="421"/>
      <c r="AS42" s="421"/>
      <c r="AT42" s="421"/>
    </row>
    <row r="43" spans="3:46" s="391" customFormat="1" ht="15.5" x14ac:dyDescent="0.35">
      <c r="C43" s="421"/>
      <c r="D43" s="421"/>
      <c r="E43" s="421"/>
      <c r="F43" s="421"/>
      <c r="G43" s="421"/>
      <c r="H43" s="421"/>
      <c r="I43" s="421"/>
      <c r="J43" s="421"/>
      <c r="K43" s="421"/>
      <c r="L43" s="421"/>
      <c r="M43" s="421"/>
      <c r="N43" s="421"/>
      <c r="O43" s="421"/>
      <c r="P43" s="421"/>
      <c r="Q43" s="421"/>
      <c r="R43" s="421"/>
      <c r="S43" s="421"/>
      <c r="T43" s="421"/>
      <c r="U43" s="421"/>
      <c r="V43" s="421"/>
      <c r="W43" s="421"/>
      <c r="X43" s="421"/>
      <c r="Y43" s="421"/>
      <c r="Z43" s="421"/>
      <c r="AA43" s="421"/>
      <c r="AB43" s="421"/>
      <c r="AC43" s="421"/>
      <c r="AD43" s="421"/>
      <c r="AE43" s="421"/>
      <c r="AF43" s="421"/>
      <c r="AG43" s="421"/>
      <c r="AH43" s="421"/>
      <c r="AI43" s="421"/>
      <c r="AJ43" s="421"/>
      <c r="AK43" s="421"/>
      <c r="AL43" s="421"/>
      <c r="AM43" s="421"/>
      <c r="AN43" s="421"/>
      <c r="AO43" s="421"/>
      <c r="AP43" s="421"/>
      <c r="AQ43" s="421"/>
      <c r="AR43" s="421"/>
      <c r="AS43" s="421"/>
      <c r="AT43" s="421"/>
    </row>
    <row r="44" spans="3:46" s="376" customFormat="1" ht="20" x14ac:dyDescent="0.4">
      <c r="C44" s="373"/>
      <c r="AJ44" s="373"/>
      <c r="AK44" s="373"/>
      <c r="AL44" s="373"/>
      <c r="AM44" s="373"/>
      <c r="AN44" s="373"/>
      <c r="AO44" s="373"/>
      <c r="AP44" s="373"/>
      <c r="AQ44" s="373"/>
      <c r="AR44" s="373"/>
      <c r="AS44" s="373"/>
      <c r="AT44" s="373"/>
    </row>
    <row r="45" spans="3:46" s="376" customFormat="1" ht="20" x14ac:dyDescent="0.4">
      <c r="C45" s="533"/>
      <c r="D45" s="524" t="s">
        <v>5</v>
      </c>
      <c r="E45" s="525"/>
      <c r="F45" s="524" t="s">
        <v>5</v>
      </c>
      <c r="G45" s="525"/>
      <c r="H45" s="524" t="s">
        <v>5</v>
      </c>
      <c r="I45" s="525"/>
      <c r="J45" s="524" t="s">
        <v>5</v>
      </c>
      <c r="K45" s="525"/>
      <c r="L45" s="524" t="s">
        <v>5</v>
      </c>
      <c r="M45" s="525"/>
      <c r="N45" s="524" t="s">
        <v>5</v>
      </c>
      <c r="O45" s="525"/>
      <c r="P45" s="524" t="s">
        <v>5</v>
      </c>
      <c r="Q45" s="525"/>
      <c r="R45" s="524" t="s">
        <v>5</v>
      </c>
      <c r="S45" s="525"/>
      <c r="T45" s="524" t="s">
        <v>5</v>
      </c>
      <c r="U45" s="525"/>
      <c r="V45" s="524" t="s">
        <v>5</v>
      </c>
      <c r="W45" s="525"/>
      <c r="X45" s="524" t="s">
        <v>5</v>
      </c>
      <c r="Y45" s="525"/>
      <c r="Z45" s="524" t="s">
        <v>5</v>
      </c>
      <c r="AA45" s="525"/>
      <c r="AB45" s="524" t="s">
        <v>5</v>
      </c>
      <c r="AC45" s="525"/>
      <c r="AD45" s="524" t="s">
        <v>5</v>
      </c>
      <c r="AE45" s="525"/>
      <c r="AF45" s="524" t="s">
        <v>5</v>
      </c>
      <c r="AG45" s="525"/>
      <c r="AH45" s="524" t="s">
        <v>5</v>
      </c>
      <c r="AI45" s="525"/>
      <c r="AJ45" s="373"/>
      <c r="AK45" s="422"/>
      <c r="AL45" s="373"/>
      <c r="AM45" s="373"/>
      <c r="AN45" s="373"/>
      <c r="AO45" s="373"/>
      <c r="AP45" s="373"/>
      <c r="AQ45" s="373"/>
      <c r="AR45" s="373"/>
      <c r="AS45" s="373"/>
      <c r="AT45" s="373"/>
    </row>
    <row r="46" spans="3:46" s="391" customFormat="1" ht="25" x14ac:dyDescent="0.5">
      <c r="C46" s="430"/>
      <c r="D46" s="1176">
        <v>1</v>
      </c>
      <c r="E46" s="1177"/>
      <c r="F46" s="1178">
        <v>2</v>
      </c>
      <c r="G46" s="1179"/>
      <c r="H46" s="1176">
        <v>3</v>
      </c>
      <c r="I46" s="1177"/>
      <c r="J46" s="1178">
        <v>4</v>
      </c>
      <c r="K46" s="1179"/>
      <c r="L46" s="1176">
        <v>5</v>
      </c>
      <c r="M46" s="1177"/>
      <c r="N46" s="1178">
        <v>6</v>
      </c>
      <c r="O46" s="1179"/>
      <c r="P46" s="1176">
        <v>7</v>
      </c>
      <c r="Q46" s="1177"/>
      <c r="R46" s="1178">
        <v>8</v>
      </c>
      <c r="S46" s="1179"/>
      <c r="T46" s="1176">
        <v>9</v>
      </c>
      <c r="U46" s="1177"/>
      <c r="V46" s="1175">
        <v>10</v>
      </c>
      <c r="W46" s="1175"/>
      <c r="X46" s="1180">
        <v>11</v>
      </c>
      <c r="Y46" s="1180"/>
      <c r="Z46" s="1175">
        <v>12</v>
      </c>
      <c r="AA46" s="1175"/>
      <c r="AB46" s="1180">
        <v>13</v>
      </c>
      <c r="AC46" s="1180"/>
      <c r="AD46" s="1175">
        <v>14</v>
      </c>
      <c r="AE46" s="1175"/>
      <c r="AF46" s="1180">
        <v>15</v>
      </c>
      <c r="AG46" s="1180"/>
      <c r="AH46" s="1175">
        <v>16</v>
      </c>
      <c r="AI46" s="1175"/>
      <c r="AJ46" s="421"/>
      <c r="AK46" s="430"/>
      <c r="AL46" s="421"/>
      <c r="AM46" s="421"/>
      <c r="AN46" s="421"/>
      <c r="AO46" s="421"/>
      <c r="AP46" s="421"/>
      <c r="AQ46" s="421"/>
      <c r="AR46" s="421"/>
      <c r="AS46" s="421"/>
      <c r="AT46" s="421"/>
    </row>
    <row r="47" spans="3:46" s="376" customFormat="1" ht="25.5" customHeight="1" x14ac:dyDescent="0.4">
      <c r="C47" s="422">
        <v>1</v>
      </c>
      <c r="D47" s="926">
        <v>16</v>
      </c>
      <c r="E47" s="927">
        <v>1</v>
      </c>
      <c r="F47" s="926">
        <v>14</v>
      </c>
      <c r="G47" s="928">
        <v>1</v>
      </c>
      <c r="H47" s="927">
        <v>12</v>
      </c>
      <c r="I47" s="927">
        <v>1</v>
      </c>
      <c r="J47" s="926">
        <v>10</v>
      </c>
      <c r="K47" s="928">
        <v>1</v>
      </c>
      <c r="L47" s="927">
        <v>8</v>
      </c>
      <c r="M47" s="927">
        <v>1</v>
      </c>
      <c r="N47" s="926">
        <v>6</v>
      </c>
      <c r="O47" s="928">
        <v>1</v>
      </c>
      <c r="P47" s="927">
        <v>4</v>
      </c>
      <c r="Q47" s="927">
        <v>1</v>
      </c>
      <c r="R47" s="926">
        <v>2</v>
      </c>
      <c r="S47" s="928">
        <v>1</v>
      </c>
      <c r="T47" s="927">
        <v>15</v>
      </c>
      <c r="U47" s="927">
        <v>1</v>
      </c>
      <c r="V47" s="926">
        <v>13</v>
      </c>
      <c r="W47" s="928">
        <v>1</v>
      </c>
      <c r="X47" s="927">
        <v>11</v>
      </c>
      <c r="Y47" s="927">
        <v>1</v>
      </c>
      <c r="Z47" s="926">
        <v>9</v>
      </c>
      <c r="AA47" s="928">
        <v>1</v>
      </c>
      <c r="AB47" s="927">
        <v>7</v>
      </c>
      <c r="AC47" s="927">
        <v>1</v>
      </c>
      <c r="AD47" s="926">
        <v>5</v>
      </c>
      <c r="AE47" s="928">
        <v>1</v>
      </c>
      <c r="AF47" s="926">
        <v>3</v>
      </c>
      <c r="AG47" s="928">
        <v>1</v>
      </c>
      <c r="AH47" s="929">
        <v>1</v>
      </c>
      <c r="AI47" s="930">
        <v>1</v>
      </c>
      <c r="AJ47" s="373"/>
      <c r="AK47" s="533"/>
      <c r="AL47" s="373"/>
      <c r="AM47" s="373"/>
      <c r="AN47" s="373"/>
      <c r="AO47" s="373"/>
      <c r="AP47" s="373"/>
      <c r="AQ47" s="373"/>
      <c r="AR47" s="373"/>
      <c r="AS47" s="373"/>
      <c r="AT47" s="373"/>
    </row>
    <row r="48" spans="3:46" s="376" customFormat="1" ht="25.5" customHeight="1" x14ac:dyDescent="0.4">
      <c r="C48" s="422">
        <v>2</v>
      </c>
      <c r="D48" s="931">
        <v>15</v>
      </c>
      <c r="E48" s="422">
        <v>2</v>
      </c>
      <c r="F48" s="931">
        <v>13</v>
      </c>
      <c r="G48" s="932">
        <v>2</v>
      </c>
      <c r="H48" s="422">
        <v>11</v>
      </c>
      <c r="I48" s="422">
        <v>2</v>
      </c>
      <c r="J48" s="931">
        <v>9</v>
      </c>
      <c r="K48" s="932">
        <v>2</v>
      </c>
      <c r="L48" s="422">
        <v>7</v>
      </c>
      <c r="M48" s="422">
        <v>2</v>
      </c>
      <c r="N48" s="931">
        <v>5</v>
      </c>
      <c r="O48" s="932">
        <v>2</v>
      </c>
      <c r="P48" s="422">
        <v>3</v>
      </c>
      <c r="Q48" s="422">
        <v>2</v>
      </c>
      <c r="R48" s="936">
        <v>1</v>
      </c>
      <c r="S48" s="937">
        <v>2</v>
      </c>
      <c r="T48" s="422">
        <v>16</v>
      </c>
      <c r="U48" s="422">
        <v>2</v>
      </c>
      <c r="V48" s="931">
        <v>14</v>
      </c>
      <c r="W48" s="932">
        <v>2</v>
      </c>
      <c r="X48" s="422">
        <v>12</v>
      </c>
      <c r="Y48" s="422">
        <v>2</v>
      </c>
      <c r="Z48" s="931">
        <v>10</v>
      </c>
      <c r="AA48" s="932">
        <v>2</v>
      </c>
      <c r="AB48" s="422">
        <v>8</v>
      </c>
      <c r="AC48" s="422">
        <v>2</v>
      </c>
      <c r="AD48" s="931">
        <v>6</v>
      </c>
      <c r="AE48" s="932">
        <v>2</v>
      </c>
      <c r="AF48" s="931">
        <v>4</v>
      </c>
      <c r="AG48" s="932">
        <v>2</v>
      </c>
      <c r="AH48" s="938">
        <v>2</v>
      </c>
      <c r="AI48" s="935">
        <v>2</v>
      </c>
      <c r="AJ48" s="373"/>
      <c r="AK48" s="422"/>
      <c r="AL48" s="373"/>
      <c r="AM48" s="373"/>
      <c r="AN48" s="373"/>
      <c r="AO48" s="373"/>
      <c r="AP48" s="373"/>
      <c r="AQ48" s="373"/>
      <c r="AR48" s="373"/>
      <c r="AS48" s="373"/>
      <c r="AT48" s="373"/>
    </row>
    <row r="49" spans="3:46" s="376" customFormat="1" ht="25.5" customHeight="1" x14ac:dyDescent="0.4">
      <c r="C49" s="422">
        <v>3</v>
      </c>
      <c r="D49" s="931">
        <v>14</v>
      </c>
      <c r="E49" s="422">
        <v>3</v>
      </c>
      <c r="F49" s="931">
        <v>12</v>
      </c>
      <c r="G49" s="932">
        <v>3</v>
      </c>
      <c r="H49" s="422">
        <v>10</v>
      </c>
      <c r="I49" s="422">
        <v>3</v>
      </c>
      <c r="J49" s="931">
        <v>8</v>
      </c>
      <c r="K49" s="932">
        <v>3</v>
      </c>
      <c r="L49" s="422">
        <v>6</v>
      </c>
      <c r="M49" s="422">
        <v>3</v>
      </c>
      <c r="N49" s="931">
        <v>4</v>
      </c>
      <c r="O49" s="932">
        <v>3</v>
      </c>
      <c r="P49" s="933">
        <v>2</v>
      </c>
      <c r="Q49" s="933">
        <v>3</v>
      </c>
      <c r="R49" s="931">
        <v>15</v>
      </c>
      <c r="S49" s="932">
        <v>3</v>
      </c>
      <c r="T49" s="422">
        <v>13</v>
      </c>
      <c r="U49" s="422">
        <v>3</v>
      </c>
      <c r="V49" s="931">
        <v>11</v>
      </c>
      <c r="W49" s="932">
        <v>3</v>
      </c>
      <c r="X49" s="422">
        <v>9</v>
      </c>
      <c r="Y49" s="422">
        <v>3</v>
      </c>
      <c r="Z49" s="931">
        <v>7</v>
      </c>
      <c r="AA49" s="932">
        <v>3</v>
      </c>
      <c r="AB49" s="422">
        <v>5</v>
      </c>
      <c r="AC49" s="422">
        <v>3</v>
      </c>
      <c r="AD49" s="934">
        <v>3</v>
      </c>
      <c r="AE49" s="935">
        <v>3</v>
      </c>
      <c r="AF49" s="936">
        <v>1</v>
      </c>
      <c r="AG49" s="937">
        <v>3</v>
      </c>
      <c r="AH49" s="422">
        <v>16</v>
      </c>
      <c r="AI49" s="932">
        <v>3</v>
      </c>
      <c r="AJ49" s="373"/>
      <c r="AK49" s="422"/>
      <c r="AL49" s="373"/>
      <c r="AM49" s="373"/>
      <c r="AN49" s="373"/>
      <c r="AO49" s="373"/>
      <c r="AP49" s="373"/>
      <c r="AQ49" s="373"/>
      <c r="AR49" s="373"/>
      <c r="AS49" s="373"/>
      <c r="AT49" s="373"/>
    </row>
    <row r="50" spans="3:46" s="376" customFormat="1" ht="25.5" customHeight="1" x14ac:dyDescent="0.4">
      <c r="C50" s="422">
        <v>4</v>
      </c>
      <c r="D50" s="931">
        <v>13</v>
      </c>
      <c r="E50" s="422">
        <v>4</v>
      </c>
      <c r="F50" s="931">
        <v>11</v>
      </c>
      <c r="G50" s="932">
        <v>4</v>
      </c>
      <c r="H50" s="422">
        <v>9</v>
      </c>
      <c r="I50" s="422">
        <v>4</v>
      </c>
      <c r="J50" s="931">
        <v>7</v>
      </c>
      <c r="K50" s="932">
        <v>4</v>
      </c>
      <c r="L50" s="422">
        <v>5</v>
      </c>
      <c r="M50" s="422">
        <v>4</v>
      </c>
      <c r="N50" s="936">
        <v>3</v>
      </c>
      <c r="O50" s="937">
        <v>4</v>
      </c>
      <c r="P50" s="933">
        <v>1</v>
      </c>
      <c r="Q50" s="933">
        <v>4</v>
      </c>
      <c r="R50" s="931">
        <v>16</v>
      </c>
      <c r="S50" s="932">
        <v>4</v>
      </c>
      <c r="T50" s="422">
        <v>14</v>
      </c>
      <c r="U50" s="422">
        <v>4</v>
      </c>
      <c r="V50" s="931">
        <v>12</v>
      </c>
      <c r="W50" s="932">
        <v>4</v>
      </c>
      <c r="X50" s="422">
        <v>10</v>
      </c>
      <c r="Y50" s="422">
        <v>4</v>
      </c>
      <c r="Z50" s="931">
        <v>8</v>
      </c>
      <c r="AA50" s="932">
        <v>4</v>
      </c>
      <c r="AB50" s="422">
        <v>6</v>
      </c>
      <c r="AC50" s="422">
        <v>4</v>
      </c>
      <c r="AD50" s="934">
        <v>4</v>
      </c>
      <c r="AE50" s="935">
        <v>4</v>
      </c>
      <c r="AF50" s="936">
        <v>2</v>
      </c>
      <c r="AG50" s="937">
        <v>4</v>
      </c>
      <c r="AH50" s="422">
        <v>15</v>
      </c>
      <c r="AI50" s="932">
        <v>4</v>
      </c>
      <c r="AJ50" s="373"/>
      <c r="AK50" s="422"/>
      <c r="AL50" s="373"/>
      <c r="AM50" s="373"/>
      <c r="AN50" s="373"/>
      <c r="AO50" s="373"/>
      <c r="AP50" s="373"/>
      <c r="AQ50" s="373"/>
      <c r="AR50" s="373"/>
      <c r="AS50" s="373"/>
      <c r="AT50" s="373"/>
    </row>
    <row r="51" spans="3:46" s="376" customFormat="1" ht="25.5" customHeight="1" x14ac:dyDescent="0.4">
      <c r="C51" s="422">
        <v>5</v>
      </c>
      <c r="D51" s="931">
        <v>12</v>
      </c>
      <c r="E51" s="422">
        <v>5</v>
      </c>
      <c r="F51" s="931">
        <v>10</v>
      </c>
      <c r="G51" s="932">
        <v>5</v>
      </c>
      <c r="H51" s="422">
        <v>8</v>
      </c>
      <c r="I51" s="422">
        <v>5</v>
      </c>
      <c r="J51" s="931">
        <v>6</v>
      </c>
      <c r="K51" s="932">
        <v>5</v>
      </c>
      <c r="L51" s="933">
        <v>4</v>
      </c>
      <c r="M51" s="933">
        <v>5</v>
      </c>
      <c r="N51" s="936">
        <v>2</v>
      </c>
      <c r="O51" s="937">
        <v>5</v>
      </c>
      <c r="P51" s="422">
        <v>15</v>
      </c>
      <c r="Q51" s="422">
        <v>5</v>
      </c>
      <c r="R51" s="931">
        <v>13</v>
      </c>
      <c r="S51" s="932">
        <v>5</v>
      </c>
      <c r="T51" s="422">
        <v>11</v>
      </c>
      <c r="U51" s="422">
        <v>5</v>
      </c>
      <c r="V51" s="931">
        <v>9</v>
      </c>
      <c r="W51" s="932">
        <v>5</v>
      </c>
      <c r="X51" s="422">
        <v>7</v>
      </c>
      <c r="Y51" s="422">
        <v>5</v>
      </c>
      <c r="Z51" s="934">
        <v>5</v>
      </c>
      <c r="AA51" s="935">
        <v>5</v>
      </c>
      <c r="AB51" s="933">
        <v>3</v>
      </c>
      <c r="AC51" s="933">
        <v>5</v>
      </c>
      <c r="AD51" s="936">
        <v>1</v>
      </c>
      <c r="AE51" s="937">
        <v>5</v>
      </c>
      <c r="AF51" s="931">
        <v>16</v>
      </c>
      <c r="AG51" s="932">
        <v>5</v>
      </c>
      <c r="AH51" s="422">
        <v>14</v>
      </c>
      <c r="AI51" s="932">
        <v>5</v>
      </c>
      <c r="AJ51" s="373"/>
      <c r="AK51" s="422"/>
      <c r="AL51" s="373"/>
      <c r="AM51" s="373"/>
      <c r="AN51" s="373"/>
      <c r="AO51" s="373"/>
      <c r="AP51" s="373"/>
      <c r="AQ51" s="373"/>
      <c r="AR51" s="373"/>
      <c r="AS51" s="373"/>
      <c r="AT51" s="373"/>
    </row>
    <row r="52" spans="3:46" s="376" customFormat="1" ht="25.5" customHeight="1" x14ac:dyDescent="0.4">
      <c r="C52" s="422">
        <v>6</v>
      </c>
      <c r="D52" s="931">
        <v>11</v>
      </c>
      <c r="E52" s="422">
        <v>6</v>
      </c>
      <c r="F52" s="931">
        <v>9</v>
      </c>
      <c r="G52" s="932">
        <v>6</v>
      </c>
      <c r="H52" s="422">
        <v>7</v>
      </c>
      <c r="I52" s="422">
        <v>6</v>
      </c>
      <c r="J52" s="936">
        <v>5</v>
      </c>
      <c r="K52" s="937">
        <v>6</v>
      </c>
      <c r="L52" s="933">
        <v>3</v>
      </c>
      <c r="M52" s="933">
        <v>6</v>
      </c>
      <c r="N52" s="936">
        <v>1</v>
      </c>
      <c r="O52" s="937">
        <v>6</v>
      </c>
      <c r="P52" s="422">
        <v>16</v>
      </c>
      <c r="Q52" s="422">
        <v>6</v>
      </c>
      <c r="R52" s="931">
        <v>14</v>
      </c>
      <c r="S52" s="932">
        <v>6</v>
      </c>
      <c r="T52" s="422">
        <v>12</v>
      </c>
      <c r="U52" s="422">
        <v>6</v>
      </c>
      <c r="V52" s="931">
        <v>10</v>
      </c>
      <c r="W52" s="932">
        <v>6</v>
      </c>
      <c r="X52" s="422">
        <v>8</v>
      </c>
      <c r="Y52" s="422">
        <v>6</v>
      </c>
      <c r="Z52" s="934">
        <v>6</v>
      </c>
      <c r="AA52" s="935">
        <v>6</v>
      </c>
      <c r="AB52" s="933">
        <v>4</v>
      </c>
      <c r="AC52" s="933">
        <v>6</v>
      </c>
      <c r="AD52" s="936">
        <v>2</v>
      </c>
      <c r="AE52" s="937">
        <v>6</v>
      </c>
      <c r="AF52" s="931">
        <v>15</v>
      </c>
      <c r="AG52" s="932">
        <v>6</v>
      </c>
      <c r="AH52" s="422">
        <v>13</v>
      </c>
      <c r="AI52" s="932">
        <v>6</v>
      </c>
      <c r="AJ52" s="373"/>
      <c r="AK52" s="422"/>
      <c r="AL52" s="373"/>
      <c r="AM52" s="373"/>
      <c r="AN52" s="373"/>
      <c r="AO52" s="373"/>
      <c r="AP52" s="373"/>
      <c r="AQ52" s="373"/>
      <c r="AR52" s="373"/>
      <c r="AS52" s="373"/>
      <c r="AT52" s="373"/>
    </row>
    <row r="53" spans="3:46" s="376" customFormat="1" ht="25.5" customHeight="1" x14ac:dyDescent="0.4">
      <c r="C53" s="422">
        <v>7</v>
      </c>
      <c r="D53" s="931">
        <v>10</v>
      </c>
      <c r="E53" s="422">
        <v>7</v>
      </c>
      <c r="F53" s="931">
        <v>8</v>
      </c>
      <c r="G53" s="932">
        <v>7</v>
      </c>
      <c r="H53" s="933">
        <v>6</v>
      </c>
      <c r="I53" s="933">
        <v>7</v>
      </c>
      <c r="J53" s="936">
        <v>4</v>
      </c>
      <c r="K53" s="937">
        <v>7</v>
      </c>
      <c r="L53" s="933">
        <v>2</v>
      </c>
      <c r="M53" s="933">
        <v>7</v>
      </c>
      <c r="N53" s="931">
        <v>15</v>
      </c>
      <c r="O53" s="932">
        <v>7</v>
      </c>
      <c r="P53" s="422">
        <v>13</v>
      </c>
      <c r="Q53" s="422">
        <v>7</v>
      </c>
      <c r="R53" s="931">
        <v>11</v>
      </c>
      <c r="S53" s="932">
        <v>7</v>
      </c>
      <c r="T53" s="422">
        <v>9</v>
      </c>
      <c r="U53" s="422">
        <v>7</v>
      </c>
      <c r="V53" s="934">
        <v>7</v>
      </c>
      <c r="W53" s="935">
        <v>7</v>
      </c>
      <c r="X53" s="933">
        <v>5</v>
      </c>
      <c r="Y53" s="933">
        <v>7</v>
      </c>
      <c r="Z53" s="936">
        <v>3</v>
      </c>
      <c r="AA53" s="937">
        <v>7</v>
      </c>
      <c r="AB53" s="933">
        <v>1</v>
      </c>
      <c r="AC53" s="933">
        <v>7</v>
      </c>
      <c r="AD53" s="931">
        <v>16</v>
      </c>
      <c r="AE53" s="932">
        <v>7</v>
      </c>
      <c r="AF53" s="931">
        <v>14</v>
      </c>
      <c r="AG53" s="932">
        <v>7</v>
      </c>
      <c r="AH53" s="422">
        <v>12</v>
      </c>
      <c r="AI53" s="932">
        <v>7</v>
      </c>
      <c r="AJ53" s="373"/>
      <c r="AK53" s="422"/>
      <c r="AL53" s="373"/>
      <c r="AM53" s="373"/>
      <c r="AN53" s="373"/>
      <c r="AO53" s="373"/>
      <c r="AP53" s="373"/>
      <c r="AQ53" s="373"/>
      <c r="AR53" s="373"/>
      <c r="AS53" s="373"/>
      <c r="AT53" s="373"/>
    </row>
    <row r="54" spans="3:46" s="376" customFormat="1" ht="25.5" customHeight="1" x14ac:dyDescent="0.4">
      <c r="C54" s="422">
        <v>8</v>
      </c>
      <c r="D54" s="931">
        <v>9</v>
      </c>
      <c r="E54" s="422">
        <v>8</v>
      </c>
      <c r="F54" s="936">
        <v>7</v>
      </c>
      <c r="G54" s="937">
        <v>8</v>
      </c>
      <c r="H54" s="933">
        <v>5</v>
      </c>
      <c r="I54" s="933">
        <v>8</v>
      </c>
      <c r="J54" s="936">
        <v>3</v>
      </c>
      <c r="K54" s="937">
        <v>8</v>
      </c>
      <c r="L54" s="933">
        <v>1</v>
      </c>
      <c r="M54" s="933">
        <v>8</v>
      </c>
      <c r="N54" s="931">
        <v>16</v>
      </c>
      <c r="O54" s="932">
        <v>8</v>
      </c>
      <c r="P54" s="422">
        <v>14</v>
      </c>
      <c r="Q54" s="422">
        <v>8</v>
      </c>
      <c r="R54" s="931">
        <v>12</v>
      </c>
      <c r="S54" s="932">
        <v>8</v>
      </c>
      <c r="T54" s="422">
        <v>10</v>
      </c>
      <c r="U54" s="422">
        <v>8</v>
      </c>
      <c r="V54" s="934">
        <v>8</v>
      </c>
      <c r="W54" s="935">
        <v>8</v>
      </c>
      <c r="X54" s="933">
        <v>6</v>
      </c>
      <c r="Y54" s="933">
        <v>8</v>
      </c>
      <c r="Z54" s="936">
        <v>4</v>
      </c>
      <c r="AA54" s="937">
        <v>8</v>
      </c>
      <c r="AB54" s="933">
        <v>2</v>
      </c>
      <c r="AC54" s="933">
        <v>8</v>
      </c>
      <c r="AD54" s="931">
        <v>15</v>
      </c>
      <c r="AE54" s="932">
        <v>8</v>
      </c>
      <c r="AF54" s="931">
        <v>13</v>
      </c>
      <c r="AG54" s="932">
        <v>8</v>
      </c>
      <c r="AH54" s="422">
        <v>11</v>
      </c>
      <c r="AI54" s="932">
        <v>8</v>
      </c>
      <c r="AJ54" s="373"/>
      <c r="AK54" s="422"/>
      <c r="AL54" s="373"/>
      <c r="AM54" s="373"/>
      <c r="AN54" s="373"/>
      <c r="AO54" s="373"/>
      <c r="AP54" s="373"/>
      <c r="AQ54" s="373"/>
      <c r="AR54" s="373"/>
      <c r="AS54" s="373"/>
      <c r="AT54" s="373"/>
    </row>
    <row r="55" spans="3:46" s="376" customFormat="1" ht="25.5" customHeight="1" x14ac:dyDescent="0.4">
      <c r="C55" s="422">
        <v>9</v>
      </c>
      <c r="D55" s="936">
        <v>8</v>
      </c>
      <c r="E55" s="933">
        <v>9</v>
      </c>
      <c r="F55" s="936">
        <v>6</v>
      </c>
      <c r="G55" s="937">
        <v>9</v>
      </c>
      <c r="H55" s="933">
        <v>4</v>
      </c>
      <c r="I55" s="933">
        <v>9</v>
      </c>
      <c r="J55" s="936">
        <v>2</v>
      </c>
      <c r="K55" s="937">
        <v>9</v>
      </c>
      <c r="L55" s="422">
        <v>15</v>
      </c>
      <c r="M55" s="422">
        <v>9</v>
      </c>
      <c r="N55" s="931">
        <v>13</v>
      </c>
      <c r="O55" s="932">
        <v>9</v>
      </c>
      <c r="P55" s="422">
        <v>11</v>
      </c>
      <c r="Q55" s="422">
        <v>9</v>
      </c>
      <c r="R55" s="934">
        <v>9</v>
      </c>
      <c r="S55" s="935">
        <v>9</v>
      </c>
      <c r="T55" s="933">
        <v>7</v>
      </c>
      <c r="U55" s="933">
        <v>9</v>
      </c>
      <c r="V55" s="936">
        <v>5</v>
      </c>
      <c r="W55" s="937">
        <v>9</v>
      </c>
      <c r="X55" s="933">
        <v>3</v>
      </c>
      <c r="Y55" s="933">
        <v>9</v>
      </c>
      <c r="Z55" s="936">
        <v>1</v>
      </c>
      <c r="AA55" s="937">
        <v>9</v>
      </c>
      <c r="AB55" s="422">
        <v>16</v>
      </c>
      <c r="AC55" s="422">
        <v>9</v>
      </c>
      <c r="AD55" s="931">
        <v>14</v>
      </c>
      <c r="AE55" s="932">
        <v>9</v>
      </c>
      <c r="AF55" s="931">
        <v>12</v>
      </c>
      <c r="AG55" s="932">
        <v>9</v>
      </c>
      <c r="AH55" s="422">
        <v>10</v>
      </c>
      <c r="AI55" s="932">
        <v>9</v>
      </c>
      <c r="AJ55" s="373"/>
      <c r="AK55" s="422"/>
      <c r="AL55" s="373"/>
      <c r="AM55" s="373"/>
      <c r="AN55" s="373"/>
      <c r="AO55" s="373"/>
      <c r="AP55" s="373"/>
      <c r="AQ55" s="373"/>
      <c r="AR55" s="373"/>
      <c r="AS55" s="373"/>
      <c r="AT55" s="373"/>
    </row>
    <row r="56" spans="3:46" s="376" customFormat="1" ht="25.5" customHeight="1" x14ac:dyDescent="0.4">
      <c r="C56" s="422">
        <v>10</v>
      </c>
      <c r="D56" s="936">
        <v>7</v>
      </c>
      <c r="E56" s="933">
        <v>10</v>
      </c>
      <c r="F56" s="936">
        <v>5</v>
      </c>
      <c r="G56" s="937">
        <v>10</v>
      </c>
      <c r="H56" s="933">
        <v>3</v>
      </c>
      <c r="I56" s="933">
        <v>10</v>
      </c>
      <c r="J56" s="936">
        <v>1</v>
      </c>
      <c r="K56" s="937">
        <v>10</v>
      </c>
      <c r="L56" s="422">
        <v>16</v>
      </c>
      <c r="M56" s="422">
        <v>10</v>
      </c>
      <c r="N56" s="931">
        <v>14</v>
      </c>
      <c r="O56" s="932">
        <v>10</v>
      </c>
      <c r="P56" s="422">
        <v>12</v>
      </c>
      <c r="Q56" s="422">
        <v>10</v>
      </c>
      <c r="R56" s="934">
        <v>10</v>
      </c>
      <c r="S56" s="935">
        <v>10</v>
      </c>
      <c r="T56" s="933">
        <v>8</v>
      </c>
      <c r="U56" s="933">
        <v>10</v>
      </c>
      <c r="V56" s="936">
        <v>6</v>
      </c>
      <c r="W56" s="937">
        <v>10</v>
      </c>
      <c r="X56" s="933">
        <v>4</v>
      </c>
      <c r="Y56" s="933">
        <v>10</v>
      </c>
      <c r="Z56" s="936">
        <v>2</v>
      </c>
      <c r="AA56" s="937">
        <v>10</v>
      </c>
      <c r="AB56" s="422">
        <v>15</v>
      </c>
      <c r="AC56" s="422">
        <v>10</v>
      </c>
      <c r="AD56" s="931">
        <v>13</v>
      </c>
      <c r="AE56" s="932">
        <v>10</v>
      </c>
      <c r="AF56" s="931">
        <v>11</v>
      </c>
      <c r="AG56" s="932">
        <v>10</v>
      </c>
      <c r="AH56" s="933">
        <v>9</v>
      </c>
      <c r="AI56" s="937">
        <v>10</v>
      </c>
      <c r="AJ56" s="373"/>
      <c r="AK56" s="422"/>
      <c r="AL56" s="373"/>
      <c r="AM56" s="373"/>
      <c r="AN56" s="373"/>
      <c r="AO56" s="373"/>
      <c r="AP56" s="373"/>
      <c r="AQ56" s="373"/>
      <c r="AR56" s="373"/>
      <c r="AS56" s="373"/>
      <c r="AT56" s="373"/>
    </row>
    <row r="57" spans="3:46" s="376" customFormat="1" ht="25.5" customHeight="1" x14ac:dyDescent="0.4">
      <c r="C57" s="422">
        <v>11</v>
      </c>
      <c r="D57" s="936">
        <v>6</v>
      </c>
      <c r="E57" s="933">
        <v>11</v>
      </c>
      <c r="F57" s="936">
        <v>4</v>
      </c>
      <c r="G57" s="937">
        <v>11</v>
      </c>
      <c r="H57" s="933">
        <v>2</v>
      </c>
      <c r="I57" s="933">
        <v>11</v>
      </c>
      <c r="J57" s="931">
        <v>15</v>
      </c>
      <c r="K57" s="932">
        <v>11</v>
      </c>
      <c r="L57" s="422">
        <v>13</v>
      </c>
      <c r="M57" s="422">
        <v>11</v>
      </c>
      <c r="N57" s="934">
        <v>11</v>
      </c>
      <c r="O57" s="935">
        <v>11</v>
      </c>
      <c r="P57" s="933">
        <v>9</v>
      </c>
      <c r="Q57" s="933">
        <v>11</v>
      </c>
      <c r="R57" s="936">
        <v>7</v>
      </c>
      <c r="S57" s="937">
        <v>11</v>
      </c>
      <c r="T57" s="933">
        <v>5</v>
      </c>
      <c r="U57" s="933">
        <v>11</v>
      </c>
      <c r="V57" s="936">
        <v>3</v>
      </c>
      <c r="W57" s="937">
        <v>11</v>
      </c>
      <c r="X57" s="933">
        <v>1</v>
      </c>
      <c r="Y57" s="933">
        <v>11</v>
      </c>
      <c r="Z57" s="931">
        <v>16</v>
      </c>
      <c r="AA57" s="932">
        <v>11</v>
      </c>
      <c r="AB57" s="422">
        <v>14</v>
      </c>
      <c r="AC57" s="422">
        <v>11</v>
      </c>
      <c r="AD57" s="931">
        <v>12</v>
      </c>
      <c r="AE57" s="932">
        <v>11</v>
      </c>
      <c r="AF57" s="936">
        <v>10</v>
      </c>
      <c r="AG57" s="937">
        <v>11</v>
      </c>
      <c r="AH57" s="933">
        <v>8</v>
      </c>
      <c r="AI57" s="937">
        <v>11</v>
      </c>
      <c r="AJ57" s="373"/>
      <c r="AK57" s="422"/>
      <c r="AL57" s="373"/>
      <c r="AM57" s="373"/>
      <c r="AN57" s="373"/>
      <c r="AO57" s="373"/>
      <c r="AP57" s="373"/>
      <c r="AQ57" s="373"/>
      <c r="AR57" s="373"/>
      <c r="AS57" s="373"/>
      <c r="AT57" s="373"/>
    </row>
    <row r="58" spans="3:46" s="376" customFormat="1" ht="25.5" customHeight="1" x14ac:dyDescent="0.4">
      <c r="C58" s="422">
        <v>12</v>
      </c>
      <c r="D58" s="936">
        <v>5</v>
      </c>
      <c r="E58" s="933">
        <v>12</v>
      </c>
      <c r="F58" s="936">
        <v>3</v>
      </c>
      <c r="G58" s="937">
        <v>12</v>
      </c>
      <c r="H58" s="933">
        <v>1</v>
      </c>
      <c r="I58" s="933">
        <v>12</v>
      </c>
      <c r="J58" s="931">
        <v>16</v>
      </c>
      <c r="K58" s="932">
        <v>12</v>
      </c>
      <c r="L58" s="422">
        <v>14</v>
      </c>
      <c r="M58" s="422">
        <v>12</v>
      </c>
      <c r="N58" s="934">
        <v>12</v>
      </c>
      <c r="O58" s="935">
        <v>12</v>
      </c>
      <c r="P58" s="933">
        <v>10</v>
      </c>
      <c r="Q58" s="933">
        <v>12</v>
      </c>
      <c r="R58" s="936">
        <v>8</v>
      </c>
      <c r="S58" s="937">
        <v>12</v>
      </c>
      <c r="T58" s="933">
        <v>6</v>
      </c>
      <c r="U58" s="933">
        <v>12</v>
      </c>
      <c r="V58" s="936">
        <v>4</v>
      </c>
      <c r="W58" s="937">
        <v>12</v>
      </c>
      <c r="X58" s="933">
        <v>2</v>
      </c>
      <c r="Y58" s="933">
        <v>12</v>
      </c>
      <c r="Z58" s="931">
        <v>15</v>
      </c>
      <c r="AA58" s="932">
        <v>12</v>
      </c>
      <c r="AB58" s="422">
        <v>13</v>
      </c>
      <c r="AC58" s="422">
        <v>12</v>
      </c>
      <c r="AD58" s="936">
        <v>11</v>
      </c>
      <c r="AE58" s="937">
        <v>12</v>
      </c>
      <c r="AF58" s="936">
        <v>9</v>
      </c>
      <c r="AG58" s="937">
        <v>12</v>
      </c>
      <c r="AH58" s="933">
        <v>7</v>
      </c>
      <c r="AI58" s="937">
        <v>12</v>
      </c>
      <c r="AJ58" s="373"/>
      <c r="AK58" s="422"/>
      <c r="AL58" s="373"/>
      <c r="AM58" s="373"/>
      <c r="AN58" s="373"/>
      <c r="AO58" s="373"/>
      <c r="AP58" s="373"/>
      <c r="AQ58" s="373"/>
      <c r="AR58" s="373"/>
      <c r="AS58" s="373"/>
      <c r="AT58" s="373"/>
    </row>
    <row r="59" spans="3:46" s="376" customFormat="1" ht="25.5" customHeight="1" x14ac:dyDescent="0.4">
      <c r="C59" s="422">
        <v>13</v>
      </c>
      <c r="D59" s="936">
        <v>4</v>
      </c>
      <c r="E59" s="933">
        <v>13</v>
      </c>
      <c r="F59" s="936">
        <v>2</v>
      </c>
      <c r="G59" s="937">
        <v>13</v>
      </c>
      <c r="H59" s="422">
        <v>15</v>
      </c>
      <c r="I59" s="422">
        <v>13</v>
      </c>
      <c r="J59" s="934">
        <v>13</v>
      </c>
      <c r="K59" s="935">
        <v>13</v>
      </c>
      <c r="L59" s="933">
        <v>11</v>
      </c>
      <c r="M59" s="933">
        <v>13</v>
      </c>
      <c r="N59" s="936">
        <v>9</v>
      </c>
      <c r="O59" s="937">
        <v>13</v>
      </c>
      <c r="P59" s="933">
        <v>7</v>
      </c>
      <c r="Q59" s="933">
        <v>13</v>
      </c>
      <c r="R59" s="936">
        <v>5</v>
      </c>
      <c r="S59" s="937">
        <v>13</v>
      </c>
      <c r="T59" s="933">
        <v>3</v>
      </c>
      <c r="U59" s="933">
        <v>13</v>
      </c>
      <c r="V59" s="936">
        <v>1</v>
      </c>
      <c r="W59" s="937">
        <v>13</v>
      </c>
      <c r="X59" s="422">
        <v>16</v>
      </c>
      <c r="Y59" s="422">
        <v>13</v>
      </c>
      <c r="Z59" s="931">
        <v>14</v>
      </c>
      <c r="AA59" s="932">
        <v>13</v>
      </c>
      <c r="AB59" s="933">
        <v>12</v>
      </c>
      <c r="AC59" s="933">
        <v>13</v>
      </c>
      <c r="AD59" s="936">
        <v>10</v>
      </c>
      <c r="AE59" s="937">
        <v>13</v>
      </c>
      <c r="AF59" s="936">
        <v>8</v>
      </c>
      <c r="AG59" s="937">
        <v>13</v>
      </c>
      <c r="AH59" s="933">
        <v>6</v>
      </c>
      <c r="AI59" s="937">
        <v>13</v>
      </c>
      <c r="AJ59" s="373"/>
      <c r="AK59" s="422"/>
      <c r="AL59" s="373"/>
      <c r="AM59" s="373"/>
      <c r="AN59" s="373"/>
      <c r="AO59" s="373"/>
      <c r="AP59" s="373"/>
      <c r="AQ59" s="373"/>
      <c r="AR59" s="373"/>
      <c r="AS59" s="373"/>
      <c r="AT59" s="373"/>
    </row>
    <row r="60" spans="3:46" s="376" customFormat="1" ht="25.5" customHeight="1" x14ac:dyDescent="0.4">
      <c r="C60" s="422">
        <v>14</v>
      </c>
      <c r="D60" s="936">
        <v>3</v>
      </c>
      <c r="E60" s="933">
        <v>14</v>
      </c>
      <c r="F60" s="936">
        <v>1</v>
      </c>
      <c r="G60" s="937">
        <v>14</v>
      </c>
      <c r="H60" s="422">
        <v>16</v>
      </c>
      <c r="I60" s="422">
        <v>14</v>
      </c>
      <c r="J60" s="934">
        <v>14</v>
      </c>
      <c r="K60" s="935">
        <v>14</v>
      </c>
      <c r="L60" s="933">
        <v>12</v>
      </c>
      <c r="M60" s="933">
        <v>14</v>
      </c>
      <c r="N60" s="936">
        <v>10</v>
      </c>
      <c r="O60" s="937">
        <v>14</v>
      </c>
      <c r="P60" s="933">
        <v>8</v>
      </c>
      <c r="Q60" s="933">
        <v>14</v>
      </c>
      <c r="R60" s="936">
        <v>6</v>
      </c>
      <c r="S60" s="937">
        <v>14</v>
      </c>
      <c r="T60" s="933">
        <v>4</v>
      </c>
      <c r="U60" s="933">
        <v>14</v>
      </c>
      <c r="V60" s="936">
        <v>2</v>
      </c>
      <c r="W60" s="937">
        <v>14</v>
      </c>
      <c r="X60" s="422">
        <v>15</v>
      </c>
      <c r="Y60" s="422">
        <v>14</v>
      </c>
      <c r="Z60" s="936">
        <v>13</v>
      </c>
      <c r="AA60" s="937">
        <v>14</v>
      </c>
      <c r="AB60" s="933">
        <v>11</v>
      </c>
      <c r="AC60" s="933">
        <v>14</v>
      </c>
      <c r="AD60" s="936">
        <v>9</v>
      </c>
      <c r="AE60" s="937">
        <v>14</v>
      </c>
      <c r="AF60" s="936">
        <v>7</v>
      </c>
      <c r="AG60" s="937">
        <v>14</v>
      </c>
      <c r="AH60" s="933">
        <v>5</v>
      </c>
      <c r="AI60" s="937">
        <v>14</v>
      </c>
      <c r="AJ60" s="373"/>
      <c r="AK60" s="422"/>
      <c r="AL60" s="373"/>
      <c r="AM60" s="373"/>
      <c r="AN60" s="373"/>
      <c r="AO60" s="373"/>
      <c r="AP60" s="373"/>
      <c r="AQ60" s="373"/>
      <c r="AR60" s="373"/>
      <c r="AS60" s="373"/>
      <c r="AT60" s="373"/>
    </row>
    <row r="61" spans="3:46" s="376" customFormat="1" ht="25.5" customHeight="1" x14ac:dyDescent="0.4">
      <c r="C61" s="422">
        <v>15</v>
      </c>
      <c r="D61" s="936">
        <v>2</v>
      </c>
      <c r="E61" s="933">
        <v>15</v>
      </c>
      <c r="F61" s="934">
        <v>15</v>
      </c>
      <c r="G61" s="935">
        <v>15</v>
      </c>
      <c r="H61" s="933">
        <v>13</v>
      </c>
      <c r="I61" s="933">
        <v>15</v>
      </c>
      <c r="J61" s="936">
        <v>11</v>
      </c>
      <c r="K61" s="937">
        <v>15</v>
      </c>
      <c r="L61" s="933">
        <v>9</v>
      </c>
      <c r="M61" s="933">
        <v>15</v>
      </c>
      <c r="N61" s="936">
        <v>7</v>
      </c>
      <c r="O61" s="937">
        <v>15</v>
      </c>
      <c r="P61" s="933">
        <v>5</v>
      </c>
      <c r="Q61" s="933">
        <v>15</v>
      </c>
      <c r="R61" s="936">
        <v>3</v>
      </c>
      <c r="S61" s="937">
        <v>15</v>
      </c>
      <c r="T61" s="933">
        <v>1</v>
      </c>
      <c r="U61" s="933">
        <v>15</v>
      </c>
      <c r="V61" s="931">
        <v>16</v>
      </c>
      <c r="W61" s="932">
        <v>15</v>
      </c>
      <c r="X61" s="933">
        <v>14</v>
      </c>
      <c r="Y61" s="933">
        <v>15</v>
      </c>
      <c r="Z61" s="936">
        <v>12</v>
      </c>
      <c r="AA61" s="937">
        <v>15</v>
      </c>
      <c r="AB61" s="933">
        <v>10</v>
      </c>
      <c r="AC61" s="933">
        <v>15</v>
      </c>
      <c r="AD61" s="936">
        <v>8</v>
      </c>
      <c r="AE61" s="937">
        <v>15</v>
      </c>
      <c r="AF61" s="936">
        <v>6</v>
      </c>
      <c r="AG61" s="937">
        <v>15</v>
      </c>
      <c r="AH61" s="933">
        <v>4</v>
      </c>
      <c r="AI61" s="937">
        <v>15</v>
      </c>
      <c r="AJ61" s="373"/>
      <c r="AK61" s="422"/>
      <c r="AL61" s="373"/>
      <c r="AM61" s="373"/>
      <c r="AN61" s="373"/>
      <c r="AO61" s="373"/>
      <c r="AP61" s="373"/>
      <c r="AQ61" s="373"/>
      <c r="AR61" s="373"/>
      <c r="AS61" s="373"/>
      <c r="AT61" s="373"/>
    </row>
    <row r="62" spans="3:46" s="376" customFormat="1" ht="25.5" customHeight="1" x14ac:dyDescent="0.4">
      <c r="C62" s="422">
        <v>16</v>
      </c>
      <c r="D62" s="941">
        <v>1</v>
      </c>
      <c r="E62" s="943">
        <v>16</v>
      </c>
      <c r="F62" s="939">
        <v>16</v>
      </c>
      <c r="G62" s="944">
        <v>16</v>
      </c>
      <c r="H62" s="943">
        <v>14</v>
      </c>
      <c r="I62" s="943">
        <v>16</v>
      </c>
      <c r="J62" s="941">
        <v>12</v>
      </c>
      <c r="K62" s="942">
        <v>16</v>
      </c>
      <c r="L62" s="943">
        <v>10</v>
      </c>
      <c r="M62" s="943">
        <v>16</v>
      </c>
      <c r="N62" s="941">
        <v>8</v>
      </c>
      <c r="O62" s="942">
        <v>16</v>
      </c>
      <c r="P62" s="943">
        <v>6</v>
      </c>
      <c r="Q62" s="943">
        <v>16</v>
      </c>
      <c r="R62" s="941">
        <v>4</v>
      </c>
      <c r="S62" s="942">
        <v>16</v>
      </c>
      <c r="T62" s="943">
        <v>2</v>
      </c>
      <c r="U62" s="943">
        <v>16</v>
      </c>
      <c r="V62" s="941">
        <v>15</v>
      </c>
      <c r="W62" s="942">
        <v>16</v>
      </c>
      <c r="X62" s="943">
        <v>13</v>
      </c>
      <c r="Y62" s="943">
        <v>16</v>
      </c>
      <c r="Z62" s="941">
        <v>11</v>
      </c>
      <c r="AA62" s="942">
        <v>16</v>
      </c>
      <c r="AB62" s="943">
        <v>9</v>
      </c>
      <c r="AC62" s="943">
        <v>16</v>
      </c>
      <c r="AD62" s="941">
        <v>7</v>
      </c>
      <c r="AE62" s="942">
        <v>16</v>
      </c>
      <c r="AF62" s="941">
        <v>5</v>
      </c>
      <c r="AG62" s="942">
        <v>16</v>
      </c>
      <c r="AH62" s="943">
        <v>3</v>
      </c>
      <c r="AI62" s="942">
        <v>16</v>
      </c>
      <c r="AJ62" s="373"/>
      <c r="AK62" s="422"/>
      <c r="AL62" s="373"/>
      <c r="AM62" s="373"/>
      <c r="AN62" s="373"/>
      <c r="AO62" s="373"/>
      <c r="AP62" s="373"/>
      <c r="AQ62" s="373"/>
      <c r="AR62" s="373"/>
      <c r="AS62" s="373"/>
      <c r="AT62" s="373"/>
    </row>
    <row r="63" spans="3:46" s="391" customFormat="1" ht="20.25" customHeight="1" x14ac:dyDescent="0.4">
      <c r="C63" s="422"/>
      <c r="D63" s="403"/>
      <c r="E63" s="403"/>
      <c r="F63" s="403"/>
      <c r="G63" s="403"/>
      <c r="H63" s="403"/>
      <c r="I63" s="403"/>
      <c r="J63" s="403"/>
      <c r="K63" s="403"/>
      <c r="L63" s="403"/>
      <c r="M63" s="403"/>
      <c r="N63" s="403"/>
      <c r="O63" s="403"/>
      <c r="P63" s="403"/>
      <c r="Q63" s="403"/>
      <c r="R63" s="403"/>
      <c r="S63" s="403"/>
      <c r="T63" s="403"/>
      <c r="U63" s="403"/>
      <c r="V63" s="403"/>
      <c r="W63" s="403"/>
      <c r="X63" s="403"/>
      <c r="Y63" s="403"/>
      <c r="Z63" s="403"/>
      <c r="AA63" s="403"/>
      <c r="AB63" s="403"/>
      <c r="AC63" s="403"/>
      <c r="AD63" s="403"/>
      <c r="AE63" s="403"/>
      <c r="AF63" s="403"/>
      <c r="AG63" s="403"/>
      <c r="AH63" s="403"/>
      <c r="AI63" s="403"/>
      <c r="AJ63" s="421"/>
      <c r="AK63" s="430"/>
      <c r="AL63" s="421"/>
      <c r="AM63" s="421"/>
      <c r="AN63" s="421"/>
      <c r="AO63" s="421"/>
      <c r="AP63" s="421"/>
      <c r="AQ63" s="421"/>
      <c r="AR63" s="421"/>
      <c r="AS63" s="421"/>
      <c r="AT63" s="421"/>
    </row>
    <row r="64" spans="3:46" s="391" customFormat="1" ht="20.25" customHeight="1" x14ac:dyDescent="0.4">
      <c r="C64" s="422"/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03"/>
      <c r="AG64" s="403"/>
      <c r="AH64" s="403"/>
      <c r="AI64" s="403"/>
      <c r="AJ64" s="421"/>
      <c r="AK64" s="430"/>
      <c r="AL64" s="421"/>
      <c r="AM64" s="421"/>
      <c r="AN64" s="421"/>
      <c r="AO64" s="421"/>
      <c r="AP64" s="421"/>
      <c r="AQ64" s="421"/>
      <c r="AR64" s="421"/>
      <c r="AS64" s="421"/>
      <c r="AT64" s="421"/>
    </row>
    <row r="65" spans="3:46" ht="13" x14ac:dyDescent="0.3">
      <c r="C65" s="534"/>
      <c r="D65" s="424"/>
      <c r="E65" s="424"/>
      <c r="F65" s="424"/>
      <c r="G65" s="424"/>
      <c r="H65" s="424"/>
      <c r="I65" s="424"/>
      <c r="J65" s="424"/>
      <c r="K65" s="424"/>
      <c r="L65" s="424"/>
      <c r="M65" s="424"/>
      <c r="N65" s="424"/>
      <c r="O65" s="424"/>
      <c r="P65" s="424"/>
      <c r="Q65" s="424"/>
      <c r="R65" s="424"/>
      <c r="S65" s="424"/>
      <c r="T65" s="424"/>
      <c r="U65" s="424"/>
      <c r="V65" s="424"/>
      <c r="W65" s="424"/>
      <c r="X65" s="424"/>
      <c r="Y65" s="424"/>
      <c r="Z65" s="424"/>
      <c r="AA65" s="424"/>
      <c r="AB65" s="424"/>
      <c r="AC65" s="424"/>
      <c r="AD65" s="424"/>
      <c r="AE65" s="424"/>
      <c r="AF65" s="424"/>
      <c r="AG65" s="424"/>
      <c r="AH65" s="424"/>
      <c r="AI65" s="424"/>
      <c r="AJ65" s="424"/>
      <c r="AK65" s="424"/>
      <c r="AL65" s="370"/>
      <c r="AM65" s="370"/>
      <c r="AN65" s="370"/>
      <c r="AO65" s="370"/>
      <c r="AP65" s="370"/>
      <c r="AQ65" s="370"/>
      <c r="AR65" s="370"/>
      <c r="AS65" s="370"/>
      <c r="AT65" s="370"/>
    </row>
    <row r="66" spans="3:46" ht="13" x14ac:dyDescent="0.3">
      <c r="C66" s="534"/>
      <c r="D66" s="424"/>
      <c r="E66" s="424"/>
      <c r="F66" s="424"/>
      <c r="G66" s="424"/>
      <c r="H66" s="424"/>
      <c r="I66" s="424"/>
      <c r="J66" s="424"/>
      <c r="K66" s="424"/>
      <c r="L66" s="424"/>
      <c r="M66" s="424"/>
      <c r="N66" s="424"/>
      <c r="O66" s="424"/>
      <c r="P66" s="424"/>
      <c r="Q66" s="424"/>
      <c r="R66" s="424"/>
      <c r="S66" s="424"/>
      <c r="T66" s="424"/>
      <c r="U66" s="424"/>
      <c r="V66" s="424"/>
      <c r="W66" s="424"/>
      <c r="X66" s="424"/>
      <c r="Y66" s="424"/>
      <c r="Z66" s="424"/>
      <c r="AA66" s="424"/>
      <c r="AB66" s="424"/>
      <c r="AC66" s="424"/>
      <c r="AD66" s="424"/>
      <c r="AE66" s="424"/>
      <c r="AF66" s="424"/>
      <c r="AG66" s="424"/>
      <c r="AH66" s="424"/>
      <c r="AI66" s="424"/>
      <c r="AJ66" s="424"/>
      <c r="AK66" s="424"/>
    </row>
    <row r="67" spans="3:46" ht="13" x14ac:dyDescent="0.3">
      <c r="C67" s="534"/>
      <c r="D67" s="424"/>
      <c r="E67" s="424"/>
      <c r="F67" s="424"/>
      <c r="G67" s="424"/>
      <c r="H67" s="424"/>
      <c r="I67" s="424"/>
      <c r="J67" s="424"/>
      <c r="K67" s="424"/>
      <c r="L67" s="424"/>
      <c r="M67" s="424"/>
      <c r="N67" s="424"/>
      <c r="O67" s="424"/>
      <c r="P67" s="424"/>
      <c r="Q67" s="424"/>
      <c r="R67" s="424"/>
      <c r="S67" s="424"/>
      <c r="T67" s="424"/>
      <c r="U67" s="424"/>
      <c r="V67" s="424"/>
      <c r="W67" s="424"/>
      <c r="X67" s="424"/>
      <c r="Y67" s="424"/>
      <c r="Z67" s="424"/>
      <c r="AA67" s="424"/>
      <c r="AB67" s="424"/>
      <c r="AC67" s="424"/>
      <c r="AD67" s="424"/>
      <c r="AE67" s="424"/>
      <c r="AF67" s="424"/>
      <c r="AG67" s="424"/>
      <c r="AH67" s="424"/>
      <c r="AI67" s="424"/>
      <c r="AJ67" s="424"/>
      <c r="AK67" s="424"/>
    </row>
  </sheetData>
  <mergeCells count="67">
    <mergeCell ref="AH4:AI4"/>
    <mergeCell ref="AL4:AM4"/>
    <mergeCell ref="V4:W4"/>
    <mergeCell ref="X4:Y4"/>
    <mergeCell ref="Z4:AA4"/>
    <mergeCell ref="AB4:AC4"/>
    <mergeCell ref="AD4:AE4"/>
    <mergeCell ref="AF4:AG4"/>
    <mergeCell ref="BC4:BE4"/>
    <mergeCell ref="BF4:BH4"/>
    <mergeCell ref="BI4:BK4"/>
    <mergeCell ref="BL4:BN4"/>
    <mergeCell ref="BO4:BQ4"/>
    <mergeCell ref="CS4:CU4"/>
    <mergeCell ref="BR4:BT4"/>
    <mergeCell ref="BU4:BW4"/>
    <mergeCell ref="BX4:BZ4"/>
    <mergeCell ref="CA4:CC4"/>
    <mergeCell ref="CD4:CF4"/>
    <mergeCell ref="CV4:CX4"/>
    <mergeCell ref="CY4:DA4"/>
    <mergeCell ref="DB4:DD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CG4:CI4"/>
    <mergeCell ref="CJ4:CL4"/>
    <mergeCell ref="CM4:CO4"/>
    <mergeCell ref="CP4:CR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F46:AG46"/>
    <mergeCell ref="X24:Y24"/>
    <mergeCell ref="Z24:AA24"/>
    <mergeCell ref="AB24:AC24"/>
    <mergeCell ref="AD24:AE24"/>
    <mergeCell ref="AF24:AG24"/>
    <mergeCell ref="AH46:AI46"/>
    <mergeCell ref="AH24:AI24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</mergeCells>
  <pageMargins left="0.2298611111111111" right="0.35972222222222222" top="0.27013888888888887" bottom="0.20972222222222223" header="0.51180555555555551" footer="0.51180555555555551"/>
  <pageSetup paperSize="9" scale="75" firstPageNumber="0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AH54"/>
  <sheetViews>
    <sheetView topLeftCell="A5" zoomScale="55" zoomScaleNormal="55" workbookViewId="0">
      <selection activeCell="D28" sqref="D28:D50"/>
    </sheetView>
  </sheetViews>
  <sheetFormatPr baseColWidth="10" defaultColWidth="11.453125" defaultRowHeight="12.5" x14ac:dyDescent="0.25"/>
  <cols>
    <col min="1" max="1" width="9" style="370" customWidth="1"/>
    <col min="2" max="2" width="39.26953125" style="370" customWidth="1"/>
    <col min="3" max="3" width="3.453125" style="370" customWidth="1"/>
    <col min="4" max="4" width="5.54296875" style="370" customWidth="1"/>
    <col min="5" max="7" width="7" style="370" customWidth="1"/>
    <col min="8" max="8" width="2" style="370" customWidth="1"/>
    <col min="9" max="9" width="12.54296875" style="370" customWidth="1"/>
    <col min="10" max="10" width="2.453125" style="370" customWidth="1"/>
    <col min="11" max="11" width="9.81640625" style="370" customWidth="1"/>
    <col min="12" max="12" width="3" style="370" customWidth="1"/>
    <col min="13" max="13" width="27.54296875" hidden="1" customWidth="1"/>
    <col min="14" max="14" width="2.453125" style="370" hidden="1" customWidth="1"/>
    <col min="15" max="15" width="30.26953125" style="370" hidden="1" customWidth="1"/>
    <col min="16" max="16" width="45.26953125" style="370" hidden="1" customWidth="1"/>
    <col min="17" max="19" width="4.7265625" style="370" hidden="1" customWidth="1"/>
    <col min="20" max="20" width="4" style="370" hidden="1" customWidth="1"/>
    <col min="21" max="21" width="10.1796875" style="370" hidden="1" customWidth="1"/>
    <col min="22" max="22" width="47.54296875" style="370" hidden="1" customWidth="1"/>
    <col min="23" max="23" width="7.26953125" style="370" hidden="1" customWidth="1"/>
    <col min="24" max="24" width="6.7265625" style="370" hidden="1" customWidth="1"/>
    <col min="25" max="27" width="6.26953125" style="370" hidden="1" customWidth="1"/>
    <col min="28" max="28" width="3.7265625" style="370" hidden="1" customWidth="1"/>
    <col min="29" max="29" width="22.7265625" style="370" hidden="1" customWidth="1"/>
    <col min="30" max="30" width="3.7265625" style="370" hidden="1" customWidth="1"/>
    <col min="31" max="31" width="10.1796875" style="370" hidden="1" customWidth="1"/>
    <col min="32" max="34" width="11.453125" style="370" hidden="1" customWidth="1"/>
    <col min="35" max="35" width="11.453125" style="370" customWidth="1"/>
    <col min="36" max="16384" width="11.453125" style="370"/>
  </cols>
  <sheetData>
    <row r="1" spans="1:31" ht="29.5" x14ac:dyDescent="0.55000000000000004">
      <c r="H1" s="411" t="s">
        <v>57</v>
      </c>
      <c r="I1" s="1168">
        <f ca="1">TODAY()</f>
        <v>46265</v>
      </c>
      <c r="J1" s="1168"/>
      <c r="K1" s="1168"/>
      <c r="L1" s="804"/>
    </row>
    <row r="2" spans="1:31" ht="29.5" hidden="1" x14ac:dyDescent="0.55000000000000004">
      <c r="H2" s="411"/>
      <c r="I2" s="828"/>
      <c r="J2" s="828"/>
      <c r="K2" s="828"/>
      <c r="L2" s="804"/>
    </row>
    <row r="3" spans="1:31" s="407" customFormat="1" ht="35.25" customHeight="1" x14ac:dyDescent="0.7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  <c r="V3" s="408"/>
    </row>
    <row r="4" spans="1:31" ht="14.25" hidden="1" customHeight="1" x14ac:dyDescent="0.25">
      <c r="K4" s="955"/>
    </row>
    <row r="5" spans="1:31" ht="35" x14ac:dyDescent="0.7">
      <c r="B5" s="535" t="s">
        <v>34</v>
      </c>
      <c r="D5" s="406" t="str">
        <f>IF(G26=1,Termine!B4,IF(G26=2,Termine!B5,IF(G26=3,Termine!B6,IF(G26=4,Termine!B7,IF(G26=5,Termine!B8,IF(G26=6,Termine!B9,IF(G26=7,Termine!B10,IF(G26=8,Termine!B11,IF(G26=9,Termine!B12,IF(G26=10,Termine!B13,))))))))))</f>
        <v>Union PWV Lambrechten 1</v>
      </c>
      <c r="F5" s="407"/>
      <c r="G5" s="407"/>
      <c r="H5" s="407"/>
      <c r="J5" s="407"/>
      <c r="K5" s="407"/>
      <c r="L5" s="407"/>
      <c r="N5" s="433"/>
      <c r="O5" s="433"/>
      <c r="V5" s="370">
        <f ca="1">(_xlfn.SHEET()-3)/2+6</f>
        <v>18</v>
      </c>
      <c r="Y5" s="370" t="str">
        <f ca="1">CONCATENATE("'A",_xlfn.SHEET()-7,"'!AV",ROW()-1)</f>
        <v>'A20'!AV4</v>
      </c>
    </row>
    <row r="6" spans="1:31" ht="35" hidden="1" x14ac:dyDescent="0.7">
      <c r="B6" s="535"/>
      <c r="D6" s="406"/>
      <c r="F6" s="407"/>
      <c r="G6" s="407"/>
      <c r="H6" s="407"/>
      <c r="J6" s="407"/>
      <c r="K6" s="407"/>
      <c r="L6" s="407"/>
      <c r="N6" s="433"/>
      <c r="O6" s="433"/>
    </row>
    <row r="7" spans="1:31" ht="25" x14ac:dyDescent="0.5">
      <c r="A7" s="536"/>
      <c r="B7" s="803" t="s">
        <v>2</v>
      </c>
      <c r="C7" s="958"/>
      <c r="D7" s="959"/>
      <c r="E7" s="960" t="s">
        <v>54</v>
      </c>
      <c r="F7" s="960" t="s">
        <v>55</v>
      </c>
      <c r="G7" s="960" t="s">
        <v>56</v>
      </c>
      <c r="H7" s="959"/>
      <c r="I7" s="968" t="s">
        <v>1</v>
      </c>
      <c r="J7" s="959"/>
      <c r="K7" s="968" t="s">
        <v>0</v>
      </c>
      <c r="L7" s="961"/>
    </row>
    <row r="8" spans="1:31" ht="15.5" hidden="1" x14ac:dyDescent="0.35">
      <c r="A8" s="537"/>
      <c r="B8" s="538"/>
    </row>
    <row r="9" spans="1:31" s="373" customFormat="1" ht="20" x14ac:dyDescent="0.4">
      <c r="A9" s="422">
        <v>1</v>
      </c>
      <c r="B9" s="373" t="e">
        <f ca="1">INDEX(V$9:V$24,MATCH($M9,$O$9:$O$24,0))</f>
        <v>#REF!</v>
      </c>
      <c r="E9" s="373" t="e">
        <f t="shared" ref="E9:E24" ca="1" si="0">INDEX(Y$9:Y$24,MATCH($M9,$O$9:$O$24,0))</f>
        <v>#REF!</v>
      </c>
      <c r="F9" s="373" t="e">
        <f t="shared" ref="F9:F24" ca="1" si="1">INDEX(Z$9:Z$24,MATCH($M9,$O$9:$O$24,0))</f>
        <v>#REF!</v>
      </c>
      <c r="G9" s="373" t="e">
        <f t="shared" ref="G9:G24" ca="1" si="2">INDEX(AA$9:AA$24,MATCH($M9,$O$9:$O$24,0))</f>
        <v>#REF!</v>
      </c>
      <c r="I9" s="987" t="e">
        <f t="shared" ref="I9:I24" ca="1" si="3">INDEX(AC$9:AC$24,MATCH($M9,$O$9:$O$24,0))</f>
        <v>#REF!</v>
      </c>
      <c r="K9" s="490" t="e">
        <f t="shared" ref="K9:K24" ca="1" si="4">INDEX(AE$9:AE$24,MATCH($M9,$O$9:$O$24,0))</f>
        <v>#REF!</v>
      </c>
      <c r="M9" s="378" t="e">
        <f t="shared" ref="M9:M24" ca="1" si="5">LARGE($O$9:$O$24,A9)</f>
        <v>#REF!</v>
      </c>
      <c r="O9" s="373" t="e">
        <f ca="1">(AE9*100+AC9)*10000+17-A9</f>
        <v>#REF!</v>
      </c>
      <c r="P9" s="373" t="e">
        <f t="shared" ref="P9:P24" ca="1" si="6">INDEX($V$9:$V$24,MATCH(M9,$O$9:$O$24,0))</f>
        <v>#REF!</v>
      </c>
      <c r="V9" s="373" t="str">
        <f>CONCATENATE(mannschaften!E6)</f>
        <v>PV Brunnenthal</v>
      </c>
      <c r="W9" s="490"/>
      <c r="X9" s="490"/>
      <c r="Y9" s="988" t="e">
        <f ca="1">INDIRECT(CONCATENATE("'A",(_xlfn.SHEET()-3)/2+6,"'!AY",ROW()-3))</f>
        <v>#REF!</v>
      </c>
      <c r="Z9" s="988" t="e">
        <f ca="1">INDIRECT(CONCATENATE("'A",(_xlfn.SHEET()-3)/2+6,"'!AZ",ROW()-3))</f>
        <v>#REF!</v>
      </c>
      <c r="AA9" s="988" t="e">
        <f ca="1">INDIRECT(CONCATENATE("'A",(_xlfn.SHEET()-3)/2+6,"'!BA",ROW()-3))</f>
        <v>#REF!</v>
      </c>
      <c r="AB9" s="988"/>
      <c r="AC9" s="378" t="e">
        <f ca="1">INDIRECT(CONCATENATE("'A",(_xlfn.SHEET()-3)/2+6,"'!AW",ROW()-3))</f>
        <v>#REF!</v>
      </c>
      <c r="AD9" s="988"/>
      <c r="AE9" s="988" t="e">
        <f ca="1">INDIRECT(CONCATENATE("'A",(_xlfn.SHEET()-3)/2+6,"'!AV",ROW()-3))</f>
        <v>#REF!</v>
      </c>
    </row>
    <row r="10" spans="1:31" s="373" customFormat="1" ht="20" x14ac:dyDescent="0.4">
      <c r="A10" s="422">
        <v>2</v>
      </c>
      <c r="B10" s="373" t="e">
        <f ca="1">INDEX(V$9:V$24,MATCH($M10,$O$9:$O$24,0))</f>
        <v>#REF!</v>
      </c>
      <c r="E10" s="373" t="e">
        <f t="shared" ca="1" si="0"/>
        <v>#REF!</v>
      </c>
      <c r="F10" s="373" t="e">
        <f t="shared" ca="1" si="1"/>
        <v>#REF!</v>
      </c>
      <c r="G10" s="373" t="e">
        <f t="shared" ca="1" si="2"/>
        <v>#REF!</v>
      </c>
      <c r="I10" s="987" t="e">
        <f t="shared" ca="1" si="3"/>
        <v>#REF!</v>
      </c>
      <c r="K10" s="490" t="e">
        <f t="shared" ca="1" si="4"/>
        <v>#REF!</v>
      </c>
      <c r="M10" s="378" t="e">
        <f t="shared" ca="1" si="5"/>
        <v>#REF!</v>
      </c>
      <c r="O10" s="373" t="e">
        <f t="shared" ref="O10:O24" ca="1" si="7">(AE10*100+AC10)*10000+17-A10</f>
        <v>#REF!</v>
      </c>
      <c r="P10" s="373" t="e">
        <f t="shared" ca="1" si="6"/>
        <v>#REF!</v>
      </c>
      <c r="V10" s="373" t="str">
        <f>CONCATENATE(mannschaften!E7)</f>
        <v>Union Lambrechten PWV</v>
      </c>
      <c r="W10" s="490"/>
      <c r="X10" s="490"/>
      <c r="Y10" s="988" t="e">
        <f t="shared" ref="Y10:Y24" ca="1" si="8">INDIRECT(CONCATENATE("'A",(_xlfn.SHEET()-3)/2+6,"'!AY",ROW()-3))</f>
        <v>#REF!</v>
      </c>
      <c r="Z10" s="988" t="e">
        <f t="shared" ref="Z10:Z24" ca="1" si="9">INDIRECT(CONCATENATE("'A",(_xlfn.SHEET()-3)/2+6,"'!AZ",ROW()-3))</f>
        <v>#REF!</v>
      </c>
      <c r="AA10" s="988" t="e">
        <f t="shared" ref="AA10:AA24" ca="1" si="10">INDIRECT(CONCATENATE("'A",(_xlfn.SHEET()-3)/2+6,"'!BA",ROW()-3))</f>
        <v>#REF!</v>
      </c>
      <c r="AB10" s="988"/>
      <c r="AC10" s="378" t="e">
        <f t="shared" ref="AC10:AC24" ca="1" si="11">INDIRECT(CONCATENATE("'A",(_xlfn.SHEET()-3)/2+6,"'!AW",ROW()-3))</f>
        <v>#REF!</v>
      </c>
      <c r="AD10" s="988"/>
      <c r="AE10" s="988" t="e">
        <f t="shared" ref="AE10:AE24" ca="1" si="12">INDIRECT(CONCATENATE("'A",(_xlfn.SHEET()-3)/2+6,"'!AV",ROW()-3))</f>
        <v>#REF!</v>
      </c>
    </row>
    <row r="11" spans="1:31" s="373" customFormat="1" ht="20" x14ac:dyDescent="0.4">
      <c r="A11" s="422">
        <v>3</v>
      </c>
      <c r="B11" s="373" t="e">
        <f t="shared" ref="B11:B24" ca="1" si="13">INDEX($V$9:$V$24,MATCH(M11,$O$9:$O$24,0))</f>
        <v>#REF!</v>
      </c>
      <c r="E11" s="373" t="e">
        <f t="shared" ca="1" si="0"/>
        <v>#REF!</v>
      </c>
      <c r="F11" s="373" t="e">
        <f t="shared" ca="1" si="1"/>
        <v>#REF!</v>
      </c>
      <c r="G11" s="373" t="e">
        <f t="shared" ca="1" si="2"/>
        <v>#REF!</v>
      </c>
      <c r="I11" s="987" t="e">
        <f t="shared" ca="1" si="3"/>
        <v>#REF!</v>
      </c>
      <c r="K11" s="490" t="e">
        <f t="shared" ca="1" si="4"/>
        <v>#REF!</v>
      </c>
      <c r="M11" s="378" t="e">
        <f t="shared" ca="1" si="5"/>
        <v>#REF!</v>
      </c>
      <c r="O11" s="373" t="e">
        <f t="shared" ca="1" si="7"/>
        <v>#REF!</v>
      </c>
      <c r="P11" s="373" t="e">
        <f t="shared" ca="1" si="6"/>
        <v>#REF!</v>
      </c>
      <c r="V11" s="373" t="str">
        <f>CONCATENATE(mannschaften!E8)</f>
        <v>Union PWV Diersbach 1</v>
      </c>
      <c r="W11" s="490"/>
      <c r="X11" s="490"/>
      <c r="Y11" s="988" t="e">
        <f t="shared" ca="1" si="8"/>
        <v>#REF!</v>
      </c>
      <c r="Z11" s="988" t="e">
        <f t="shared" ca="1" si="9"/>
        <v>#REF!</v>
      </c>
      <c r="AA11" s="988" t="e">
        <f t="shared" ca="1" si="10"/>
        <v>#REF!</v>
      </c>
      <c r="AB11" s="988"/>
      <c r="AC11" s="378" t="e">
        <f t="shared" ca="1" si="11"/>
        <v>#REF!</v>
      </c>
      <c r="AD11" s="988"/>
      <c r="AE11" s="988" t="e">
        <f t="shared" ca="1" si="12"/>
        <v>#REF!</v>
      </c>
    </row>
    <row r="12" spans="1:31" s="373" customFormat="1" ht="20" x14ac:dyDescent="0.4">
      <c r="A12" s="422">
        <v>4</v>
      </c>
      <c r="B12" s="373" t="e">
        <f t="shared" ca="1" si="13"/>
        <v>#REF!</v>
      </c>
      <c r="E12" s="373" t="e">
        <f t="shared" ca="1" si="0"/>
        <v>#REF!</v>
      </c>
      <c r="F12" s="373" t="e">
        <f t="shared" ca="1" si="1"/>
        <v>#REF!</v>
      </c>
      <c r="G12" s="373" t="e">
        <f t="shared" ca="1" si="2"/>
        <v>#REF!</v>
      </c>
      <c r="I12" s="987" t="e">
        <f t="shared" ca="1" si="3"/>
        <v>#REF!</v>
      </c>
      <c r="K12" s="490" t="e">
        <f t="shared" ca="1" si="4"/>
        <v>#REF!</v>
      </c>
      <c r="M12" s="378" t="e">
        <f t="shared" ca="1" si="5"/>
        <v>#REF!</v>
      </c>
      <c r="O12" s="373" t="e">
        <f t="shared" ca="1" si="7"/>
        <v>#REF!</v>
      </c>
      <c r="P12" s="373" t="e">
        <f t="shared" ca="1" si="6"/>
        <v>#REF!</v>
      </c>
      <c r="V12" s="373" t="str">
        <f>CONCATENATE(mannschaften!E9)</f>
        <v>ASVö TSV PW St.Marienkirchen</v>
      </c>
      <c r="W12" s="490"/>
      <c r="X12" s="490"/>
      <c r="Y12" s="988" t="e">
        <f t="shared" ca="1" si="8"/>
        <v>#REF!</v>
      </c>
      <c r="Z12" s="988" t="e">
        <f t="shared" ca="1" si="9"/>
        <v>#REF!</v>
      </c>
      <c r="AA12" s="988" t="e">
        <f t="shared" ca="1" si="10"/>
        <v>#REF!</v>
      </c>
      <c r="AB12" s="988"/>
      <c r="AC12" s="378" t="e">
        <f t="shared" ca="1" si="11"/>
        <v>#REF!</v>
      </c>
      <c r="AD12" s="988"/>
      <c r="AE12" s="988" t="e">
        <f t="shared" ca="1" si="12"/>
        <v>#REF!</v>
      </c>
    </row>
    <row r="13" spans="1:31" s="373" customFormat="1" ht="20" x14ac:dyDescent="0.4">
      <c r="A13" s="422">
        <v>5</v>
      </c>
      <c r="B13" s="373" t="e">
        <f t="shared" ca="1" si="13"/>
        <v>#REF!</v>
      </c>
      <c r="E13" s="373" t="e">
        <f t="shared" ca="1" si="0"/>
        <v>#REF!</v>
      </c>
      <c r="F13" s="373" t="e">
        <f t="shared" ca="1" si="1"/>
        <v>#REF!</v>
      </c>
      <c r="G13" s="373" t="e">
        <f t="shared" ca="1" si="2"/>
        <v>#REF!</v>
      </c>
      <c r="I13" s="987" t="e">
        <f t="shared" ca="1" si="3"/>
        <v>#REF!</v>
      </c>
      <c r="K13" s="490" t="e">
        <f t="shared" ca="1" si="4"/>
        <v>#REF!</v>
      </c>
      <c r="M13" s="378" t="e">
        <f t="shared" ca="1" si="5"/>
        <v>#REF!</v>
      </c>
      <c r="O13" s="373" t="e">
        <f t="shared" ca="1" si="7"/>
        <v>#REF!</v>
      </c>
      <c r="P13" s="373" t="e">
        <f t="shared" ca="1" si="6"/>
        <v>#REF!</v>
      </c>
      <c r="V13" s="373" t="str">
        <f>CONCATENATE(mannschaften!E10)</f>
        <v>ASVÖ PV Taufkirchen 1</v>
      </c>
      <c r="W13" s="490"/>
      <c r="X13" s="490"/>
      <c r="Y13" s="988" t="e">
        <f t="shared" ca="1" si="8"/>
        <v>#REF!</v>
      </c>
      <c r="Z13" s="988" t="e">
        <f t="shared" ca="1" si="9"/>
        <v>#REF!</v>
      </c>
      <c r="AA13" s="988" t="e">
        <f t="shared" ca="1" si="10"/>
        <v>#REF!</v>
      </c>
      <c r="AB13" s="988"/>
      <c r="AC13" s="378" t="e">
        <f t="shared" ca="1" si="11"/>
        <v>#REF!</v>
      </c>
      <c r="AD13" s="988"/>
      <c r="AE13" s="988" t="e">
        <f t="shared" ca="1" si="12"/>
        <v>#REF!</v>
      </c>
    </row>
    <row r="14" spans="1:31" s="373" customFormat="1" ht="20" x14ac:dyDescent="0.4">
      <c r="A14" s="422">
        <v>6</v>
      </c>
      <c r="B14" s="373" t="e">
        <f t="shared" ca="1" si="13"/>
        <v>#REF!</v>
      </c>
      <c r="E14" s="373" t="e">
        <f t="shared" ca="1" si="0"/>
        <v>#REF!</v>
      </c>
      <c r="F14" s="373" t="e">
        <f t="shared" ca="1" si="1"/>
        <v>#REF!</v>
      </c>
      <c r="G14" s="373" t="e">
        <f t="shared" ca="1" si="2"/>
        <v>#REF!</v>
      </c>
      <c r="I14" s="987" t="e">
        <f t="shared" ca="1" si="3"/>
        <v>#REF!</v>
      </c>
      <c r="K14" s="490" t="e">
        <f t="shared" ca="1" si="4"/>
        <v>#REF!</v>
      </c>
      <c r="M14" s="378" t="e">
        <f t="shared" ca="1" si="5"/>
        <v>#REF!</v>
      </c>
      <c r="O14" s="373" t="e">
        <f t="shared" ca="1" si="7"/>
        <v>#REF!</v>
      </c>
      <c r="P14" s="373" t="e">
        <f t="shared" ca="1" si="6"/>
        <v>#REF!</v>
      </c>
      <c r="V14" s="373" t="str">
        <f>CONCATENATE(mannschaften!E11)</f>
        <v>Union PWV Diersbach 2</v>
      </c>
      <c r="W14" s="490"/>
      <c r="X14" s="490"/>
      <c r="Y14" s="988" t="e">
        <f t="shared" ca="1" si="8"/>
        <v>#REF!</v>
      </c>
      <c r="Z14" s="988" t="e">
        <f t="shared" ca="1" si="9"/>
        <v>#REF!</v>
      </c>
      <c r="AA14" s="988" t="e">
        <f t="shared" ca="1" si="10"/>
        <v>#REF!</v>
      </c>
      <c r="AB14" s="988"/>
      <c r="AC14" s="378" t="e">
        <f t="shared" ca="1" si="11"/>
        <v>#REF!</v>
      </c>
      <c r="AD14" s="988"/>
      <c r="AE14" s="988" t="e">
        <f t="shared" ca="1" si="12"/>
        <v>#REF!</v>
      </c>
    </row>
    <row r="15" spans="1:31" s="373" customFormat="1" ht="20" x14ac:dyDescent="0.4">
      <c r="A15" s="422">
        <v>7</v>
      </c>
      <c r="B15" s="373" t="e">
        <f t="shared" ca="1" si="13"/>
        <v>#REF!</v>
      </c>
      <c r="E15" s="373" t="e">
        <f t="shared" ca="1" si="0"/>
        <v>#REF!</v>
      </c>
      <c r="F15" s="373" t="e">
        <f t="shared" ca="1" si="1"/>
        <v>#REF!</v>
      </c>
      <c r="G15" s="373" t="e">
        <f t="shared" ca="1" si="2"/>
        <v>#REF!</v>
      </c>
      <c r="I15" s="987" t="e">
        <f t="shared" ca="1" si="3"/>
        <v>#REF!</v>
      </c>
      <c r="K15" s="490" t="e">
        <f t="shared" ca="1" si="4"/>
        <v>#REF!</v>
      </c>
      <c r="M15" s="378" t="e">
        <f t="shared" ca="1" si="5"/>
        <v>#REF!</v>
      </c>
      <c r="O15" s="373" t="e">
        <f t="shared" ca="1" si="7"/>
        <v>#REF!</v>
      </c>
      <c r="P15" s="373" t="e">
        <f t="shared" ca="1" si="6"/>
        <v>#REF!</v>
      </c>
      <c r="V15" s="373" t="str">
        <f>CONCATENATE(mannschaften!E12)</f>
        <v>PV Hub</v>
      </c>
      <c r="W15" s="490"/>
      <c r="X15" s="490"/>
      <c r="Y15" s="988" t="e">
        <f t="shared" ca="1" si="8"/>
        <v>#REF!</v>
      </c>
      <c r="Z15" s="988" t="e">
        <f t="shared" ca="1" si="9"/>
        <v>#REF!</v>
      </c>
      <c r="AA15" s="988" t="e">
        <f t="shared" ca="1" si="10"/>
        <v>#REF!</v>
      </c>
      <c r="AB15" s="988"/>
      <c r="AC15" s="378" t="e">
        <f t="shared" ca="1" si="11"/>
        <v>#REF!</v>
      </c>
      <c r="AD15" s="988"/>
      <c r="AE15" s="988" t="e">
        <f t="shared" ca="1" si="12"/>
        <v>#REF!</v>
      </c>
    </row>
    <row r="16" spans="1:31" s="373" customFormat="1" ht="20" x14ac:dyDescent="0.4">
      <c r="A16" s="422">
        <v>8</v>
      </c>
      <c r="B16" s="373" t="e">
        <f t="shared" ca="1" si="13"/>
        <v>#REF!</v>
      </c>
      <c r="E16" s="373" t="e">
        <f t="shared" ca="1" si="0"/>
        <v>#REF!</v>
      </c>
      <c r="F16" s="373" t="e">
        <f t="shared" ca="1" si="1"/>
        <v>#REF!</v>
      </c>
      <c r="G16" s="373" t="e">
        <f t="shared" ca="1" si="2"/>
        <v>#REF!</v>
      </c>
      <c r="I16" s="987" t="e">
        <f t="shared" ca="1" si="3"/>
        <v>#REF!</v>
      </c>
      <c r="K16" s="490" t="e">
        <f t="shared" ca="1" si="4"/>
        <v>#REF!</v>
      </c>
      <c r="M16" s="378" t="e">
        <f t="shared" ca="1" si="5"/>
        <v>#REF!</v>
      </c>
      <c r="O16" s="373" t="e">
        <f t="shared" ca="1" si="7"/>
        <v>#REF!</v>
      </c>
      <c r="P16" s="373" t="e">
        <f t="shared" ca="1" si="6"/>
        <v>#REF!</v>
      </c>
      <c r="V16" s="373" t="str">
        <f>CONCATENATE(mannschaften!E13)</f>
        <v>Union PWV Ort/Osternach</v>
      </c>
      <c r="W16" s="490"/>
      <c r="X16" s="490"/>
      <c r="Y16" s="988" t="e">
        <f t="shared" ca="1" si="8"/>
        <v>#REF!</v>
      </c>
      <c r="Z16" s="988" t="e">
        <f t="shared" ca="1" si="9"/>
        <v>#REF!</v>
      </c>
      <c r="AA16" s="988" t="e">
        <f t="shared" ca="1" si="10"/>
        <v>#REF!</v>
      </c>
      <c r="AB16" s="988"/>
      <c r="AC16" s="378" t="e">
        <f t="shared" ca="1" si="11"/>
        <v>#REF!</v>
      </c>
      <c r="AD16" s="988"/>
      <c r="AE16" s="988" t="e">
        <f t="shared" ca="1" si="12"/>
        <v>#REF!</v>
      </c>
    </row>
    <row r="17" spans="1:31" s="373" customFormat="1" ht="20" x14ac:dyDescent="0.4">
      <c r="A17" s="422">
        <v>9</v>
      </c>
      <c r="B17" s="373" t="e">
        <f t="shared" ca="1" si="13"/>
        <v>#REF!</v>
      </c>
      <c r="E17" s="373" t="e">
        <f t="shared" ca="1" si="0"/>
        <v>#REF!</v>
      </c>
      <c r="F17" s="373" t="e">
        <f t="shared" ca="1" si="1"/>
        <v>#REF!</v>
      </c>
      <c r="G17" s="373" t="e">
        <f t="shared" ca="1" si="2"/>
        <v>#REF!</v>
      </c>
      <c r="I17" s="987" t="e">
        <f t="shared" ca="1" si="3"/>
        <v>#REF!</v>
      </c>
      <c r="K17" s="490" t="e">
        <f t="shared" ca="1" si="4"/>
        <v>#REF!</v>
      </c>
      <c r="M17" s="378" t="e">
        <f t="shared" ca="1" si="5"/>
        <v>#REF!</v>
      </c>
      <c r="O17" s="373" t="e">
        <f t="shared" ca="1" si="7"/>
        <v>#REF!</v>
      </c>
      <c r="P17" s="373" t="e">
        <f t="shared" ca="1" si="6"/>
        <v>#REF!</v>
      </c>
      <c r="V17" s="373" t="str">
        <f>CONCATENATE(mannschaften!E14)</f>
        <v xml:space="preserve"> </v>
      </c>
      <c r="W17" s="490"/>
      <c r="X17" s="490"/>
      <c r="Y17" s="988" t="e">
        <f t="shared" ca="1" si="8"/>
        <v>#REF!</v>
      </c>
      <c r="Z17" s="988" t="e">
        <f t="shared" ca="1" si="9"/>
        <v>#REF!</v>
      </c>
      <c r="AA17" s="988" t="e">
        <f t="shared" ca="1" si="10"/>
        <v>#REF!</v>
      </c>
      <c r="AB17" s="988"/>
      <c r="AC17" s="378" t="e">
        <f t="shared" ca="1" si="11"/>
        <v>#REF!</v>
      </c>
      <c r="AD17" s="988"/>
      <c r="AE17" s="988" t="e">
        <f t="shared" ca="1" si="12"/>
        <v>#REF!</v>
      </c>
    </row>
    <row r="18" spans="1:31" s="373" customFormat="1" ht="20" x14ac:dyDescent="0.4">
      <c r="A18" s="422">
        <v>10</v>
      </c>
      <c r="B18" s="373" t="e">
        <f t="shared" ca="1" si="13"/>
        <v>#REF!</v>
      </c>
      <c r="E18" s="373" t="e">
        <f t="shared" ca="1" si="0"/>
        <v>#REF!</v>
      </c>
      <c r="F18" s="373" t="e">
        <f t="shared" ca="1" si="1"/>
        <v>#REF!</v>
      </c>
      <c r="G18" s="373" t="e">
        <f t="shared" ca="1" si="2"/>
        <v>#REF!</v>
      </c>
      <c r="I18" s="987" t="e">
        <f t="shared" ca="1" si="3"/>
        <v>#REF!</v>
      </c>
      <c r="K18" s="490" t="e">
        <f t="shared" ca="1" si="4"/>
        <v>#REF!</v>
      </c>
      <c r="M18" s="378" t="e">
        <f t="shared" ca="1" si="5"/>
        <v>#REF!</v>
      </c>
      <c r="O18" s="373" t="e">
        <f t="shared" ca="1" si="7"/>
        <v>#REF!</v>
      </c>
      <c r="P18" s="373" t="e">
        <f t="shared" ca="1" si="6"/>
        <v>#REF!</v>
      </c>
      <c r="V18" s="373" t="str">
        <f>CONCATENATE(mannschaften!E15)</f>
        <v/>
      </c>
      <c r="W18" s="490"/>
      <c r="X18" s="490"/>
      <c r="Y18" s="988" t="e">
        <f t="shared" ca="1" si="8"/>
        <v>#REF!</v>
      </c>
      <c r="Z18" s="988" t="e">
        <f t="shared" ca="1" si="9"/>
        <v>#REF!</v>
      </c>
      <c r="AA18" s="988" t="e">
        <f t="shared" ca="1" si="10"/>
        <v>#REF!</v>
      </c>
      <c r="AB18" s="988"/>
      <c r="AC18" s="378" t="e">
        <f t="shared" ca="1" si="11"/>
        <v>#REF!</v>
      </c>
      <c r="AD18" s="988"/>
      <c r="AE18" s="988" t="e">
        <f t="shared" ca="1" si="12"/>
        <v>#REF!</v>
      </c>
    </row>
    <row r="19" spans="1:31" s="373" customFormat="1" ht="20" x14ac:dyDescent="0.4">
      <c r="A19" s="422">
        <v>11</v>
      </c>
      <c r="B19" s="373" t="e">
        <f t="shared" ca="1" si="13"/>
        <v>#REF!</v>
      </c>
      <c r="E19" s="373" t="e">
        <f t="shared" ca="1" si="0"/>
        <v>#REF!</v>
      </c>
      <c r="F19" s="373" t="e">
        <f t="shared" ca="1" si="1"/>
        <v>#REF!</v>
      </c>
      <c r="G19" s="373" t="e">
        <f t="shared" ca="1" si="2"/>
        <v>#REF!</v>
      </c>
      <c r="I19" s="987" t="e">
        <f t="shared" ca="1" si="3"/>
        <v>#REF!</v>
      </c>
      <c r="K19" s="490" t="e">
        <f t="shared" ca="1" si="4"/>
        <v>#REF!</v>
      </c>
      <c r="M19" s="378" t="e">
        <f t="shared" ca="1" si="5"/>
        <v>#REF!</v>
      </c>
      <c r="O19" s="373" t="e">
        <f t="shared" ca="1" si="7"/>
        <v>#REF!</v>
      </c>
      <c r="P19" s="373" t="e">
        <f t="shared" ca="1" si="6"/>
        <v>#REF!</v>
      </c>
      <c r="V19" s="373" t="str">
        <f>CONCATENATE(mannschaften!E16)</f>
        <v/>
      </c>
      <c r="W19" s="490"/>
      <c r="X19" s="490"/>
      <c r="Y19" s="988" t="e">
        <f t="shared" ca="1" si="8"/>
        <v>#REF!</v>
      </c>
      <c r="Z19" s="988" t="e">
        <f t="shared" ca="1" si="9"/>
        <v>#REF!</v>
      </c>
      <c r="AA19" s="988" t="e">
        <f t="shared" ca="1" si="10"/>
        <v>#REF!</v>
      </c>
      <c r="AB19" s="988"/>
      <c r="AC19" s="378" t="e">
        <f t="shared" ca="1" si="11"/>
        <v>#REF!</v>
      </c>
      <c r="AD19" s="988"/>
      <c r="AE19" s="988" t="e">
        <f t="shared" ca="1" si="12"/>
        <v>#REF!</v>
      </c>
    </row>
    <row r="20" spans="1:31" s="373" customFormat="1" ht="20" x14ac:dyDescent="0.4">
      <c r="A20" s="422">
        <v>12</v>
      </c>
      <c r="B20" s="373" t="e">
        <f t="shared" ca="1" si="13"/>
        <v>#REF!</v>
      </c>
      <c r="E20" s="373" t="e">
        <f t="shared" ca="1" si="0"/>
        <v>#REF!</v>
      </c>
      <c r="F20" s="373" t="e">
        <f t="shared" ca="1" si="1"/>
        <v>#REF!</v>
      </c>
      <c r="G20" s="373" t="e">
        <f t="shared" ca="1" si="2"/>
        <v>#REF!</v>
      </c>
      <c r="I20" s="987" t="e">
        <f t="shared" ca="1" si="3"/>
        <v>#REF!</v>
      </c>
      <c r="K20" s="490" t="e">
        <f t="shared" ca="1" si="4"/>
        <v>#REF!</v>
      </c>
      <c r="M20" s="378" t="e">
        <f t="shared" ca="1" si="5"/>
        <v>#REF!</v>
      </c>
      <c r="O20" s="373" t="e">
        <f t="shared" ca="1" si="7"/>
        <v>#REF!</v>
      </c>
      <c r="P20" s="373" t="e">
        <f t="shared" ca="1" si="6"/>
        <v>#REF!</v>
      </c>
      <c r="V20" s="373" t="str">
        <f>CONCATENATE(mannschaften!E17)</f>
        <v/>
      </c>
      <c r="W20" s="490"/>
      <c r="X20" s="490"/>
      <c r="Y20" s="988" t="e">
        <f t="shared" ca="1" si="8"/>
        <v>#REF!</v>
      </c>
      <c r="Z20" s="988" t="e">
        <f t="shared" ca="1" si="9"/>
        <v>#REF!</v>
      </c>
      <c r="AA20" s="988" t="e">
        <f t="shared" ca="1" si="10"/>
        <v>#REF!</v>
      </c>
      <c r="AB20" s="988"/>
      <c r="AC20" s="378" t="e">
        <f t="shared" ca="1" si="11"/>
        <v>#REF!</v>
      </c>
      <c r="AD20" s="988"/>
      <c r="AE20" s="988" t="e">
        <f t="shared" ca="1" si="12"/>
        <v>#REF!</v>
      </c>
    </row>
    <row r="21" spans="1:31" s="373" customFormat="1" ht="20" x14ac:dyDescent="0.4">
      <c r="A21" s="422">
        <v>13</v>
      </c>
      <c r="B21" s="373" t="e">
        <f t="shared" ca="1" si="13"/>
        <v>#REF!</v>
      </c>
      <c r="E21" s="373" t="e">
        <f t="shared" ca="1" si="0"/>
        <v>#REF!</v>
      </c>
      <c r="F21" s="373" t="e">
        <f t="shared" ca="1" si="1"/>
        <v>#REF!</v>
      </c>
      <c r="G21" s="373" t="e">
        <f t="shared" ca="1" si="2"/>
        <v>#REF!</v>
      </c>
      <c r="I21" s="987" t="e">
        <f t="shared" ca="1" si="3"/>
        <v>#REF!</v>
      </c>
      <c r="K21" s="490" t="e">
        <f t="shared" ca="1" si="4"/>
        <v>#REF!</v>
      </c>
      <c r="M21" s="378" t="e">
        <f t="shared" ca="1" si="5"/>
        <v>#REF!</v>
      </c>
      <c r="O21" s="373" t="e">
        <f t="shared" ca="1" si="7"/>
        <v>#REF!</v>
      </c>
      <c r="P21" s="373" t="e">
        <f t="shared" ca="1" si="6"/>
        <v>#REF!</v>
      </c>
      <c r="V21" s="373" t="str">
        <f>CONCATENATE(mannschaften!E18)</f>
        <v/>
      </c>
      <c r="W21" s="490"/>
      <c r="X21" s="490"/>
      <c r="Y21" s="988" t="e">
        <f t="shared" ca="1" si="8"/>
        <v>#REF!</v>
      </c>
      <c r="Z21" s="988" t="e">
        <f t="shared" ca="1" si="9"/>
        <v>#REF!</v>
      </c>
      <c r="AA21" s="988" t="e">
        <f t="shared" ca="1" si="10"/>
        <v>#REF!</v>
      </c>
      <c r="AB21" s="988"/>
      <c r="AC21" s="378" t="e">
        <f t="shared" ca="1" si="11"/>
        <v>#REF!</v>
      </c>
      <c r="AD21" s="988"/>
      <c r="AE21" s="988" t="e">
        <f t="shared" ca="1" si="12"/>
        <v>#REF!</v>
      </c>
    </row>
    <row r="22" spans="1:31" s="373" customFormat="1" ht="20" x14ac:dyDescent="0.4">
      <c r="A22" s="422">
        <v>14</v>
      </c>
      <c r="B22" s="373" t="e">
        <f t="shared" ca="1" si="13"/>
        <v>#REF!</v>
      </c>
      <c r="E22" s="373" t="e">
        <f t="shared" ca="1" si="0"/>
        <v>#REF!</v>
      </c>
      <c r="F22" s="373" t="e">
        <f t="shared" ca="1" si="1"/>
        <v>#REF!</v>
      </c>
      <c r="G22" s="373" t="e">
        <f t="shared" ca="1" si="2"/>
        <v>#REF!</v>
      </c>
      <c r="I22" s="987" t="e">
        <f t="shared" ca="1" si="3"/>
        <v>#REF!</v>
      </c>
      <c r="K22" s="490" t="e">
        <f t="shared" ca="1" si="4"/>
        <v>#REF!</v>
      </c>
      <c r="M22" s="378" t="e">
        <f t="shared" ca="1" si="5"/>
        <v>#REF!</v>
      </c>
      <c r="O22" s="373" t="e">
        <f t="shared" ca="1" si="7"/>
        <v>#REF!</v>
      </c>
      <c r="P22" s="373" t="e">
        <f t="shared" ca="1" si="6"/>
        <v>#REF!</v>
      </c>
      <c r="V22" s="373" t="str">
        <f>CONCATENATE(mannschaften!E19)</f>
        <v/>
      </c>
      <c r="W22" s="490"/>
      <c r="X22" s="490"/>
      <c r="Y22" s="988" t="e">
        <f t="shared" ca="1" si="8"/>
        <v>#REF!</v>
      </c>
      <c r="Z22" s="988" t="e">
        <f t="shared" ca="1" si="9"/>
        <v>#REF!</v>
      </c>
      <c r="AA22" s="988" t="e">
        <f t="shared" ca="1" si="10"/>
        <v>#REF!</v>
      </c>
      <c r="AB22" s="988"/>
      <c r="AC22" s="378" t="e">
        <f t="shared" ca="1" si="11"/>
        <v>#REF!</v>
      </c>
      <c r="AD22" s="988"/>
      <c r="AE22" s="988" t="e">
        <f t="shared" ca="1" si="12"/>
        <v>#REF!</v>
      </c>
    </row>
    <row r="23" spans="1:31" s="373" customFormat="1" ht="20" x14ac:dyDescent="0.4">
      <c r="A23" s="422">
        <v>15</v>
      </c>
      <c r="B23" s="373" t="e">
        <f t="shared" ca="1" si="13"/>
        <v>#REF!</v>
      </c>
      <c r="E23" s="373" t="e">
        <f t="shared" ca="1" si="0"/>
        <v>#REF!</v>
      </c>
      <c r="F23" s="373" t="e">
        <f t="shared" ca="1" si="1"/>
        <v>#REF!</v>
      </c>
      <c r="G23" s="373" t="e">
        <f t="shared" ca="1" si="2"/>
        <v>#REF!</v>
      </c>
      <c r="I23" s="987" t="e">
        <f t="shared" ca="1" si="3"/>
        <v>#REF!</v>
      </c>
      <c r="K23" s="490" t="e">
        <f t="shared" ca="1" si="4"/>
        <v>#REF!</v>
      </c>
      <c r="M23" s="378" t="e">
        <f t="shared" ca="1" si="5"/>
        <v>#REF!</v>
      </c>
      <c r="O23" s="373" t="e">
        <f t="shared" ca="1" si="7"/>
        <v>#REF!</v>
      </c>
      <c r="P23" s="373" t="e">
        <f t="shared" ca="1" si="6"/>
        <v>#REF!</v>
      </c>
      <c r="V23" s="373" t="str">
        <f>CONCATENATE(mannschaften!E20)</f>
        <v/>
      </c>
      <c r="W23" s="490"/>
      <c r="X23" s="490"/>
      <c r="Y23" s="988" t="e">
        <f t="shared" ca="1" si="8"/>
        <v>#REF!</v>
      </c>
      <c r="Z23" s="988" t="e">
        <f t="shared" ca="1" si="9"/>
        <v>#REF!</v>
      </c>
      <c r="AA23" s="988" t="e">
        <f t="shared" ca="1" si="10"/>
        <v>#REF!</v>
      </c>
      <c r="AB23" s="988"/>
      <c r="AC23" s="378" t="e">
        <f t="shared" ca="1" si="11"/>
        <v>#REF!</v>
      </c>
      <c r="AD23" s="988"/>
      <c r="AE23" s="988" t="e">
        <f t="shared" ca="1" si="12"/>
        <v>#REF!</v>
      </c>
    </row>
    <row r="24" spans="1:31" s="373" customFormat="1" ht="20" x14ac:dyDescent="0.4">
      <c r="A24" s="422">
        <v>16</v>
      </c>
      <c r="B24" s="373" t="e">
        <f t="shared" ca="1" si="13"/>
        <v>#REF!</v>
      </c>
      <c r="E24" s="373" t="e">
        <f t="shared" ca="1" si="0"/>
        <v>#REF!</v>
      </c>
      <c r="F24" s="373" t="e">
        <f t="shared" ca="1" si="1"/>
        <v>#REF!</v>
      </c>
      <c r="G24" s="373" t="e">
        <f t="shared" ca="1" si="2"/>
        <v>#REF!</v>
      </c>
      <c r="I24" s="987" t="e">
        <f t="shared" ca="1" si="3"/>
        <v>#REF!</v>
      </c>
      <c r="K24" s="490" t="e">
        <f t="shared" ca="1" si="4"/>
        <v>#REF!</v>
      </c>
      <c r="M24" s="378" t="e">
        <f t="shared" ca="1" si="5"/>
        <v>#REF!</v>
      </c>
      <c r="O24" s="373" t="e">
        <f t="shared" ca="1" si="7"/>
        <v>#REF!</v>
      </c>
      <c r="P24" s="373" t="e">
        <f t="shared" ca="1" si="6"/>
        <v>#REF!</v>
      </c>
      <c r="V24" s="373" t="str">
        <f>CONCATENATE(mannschaften!E21)</f>
        <v/>
      </c>
      <c r="W24" s="490"/>
      <c r="X24" s="490"/>
      <c r="Y24" s="988" t="e">
        <f t="shared" ca="1" si="8"/>
        <v>#REF!</v>
      </c>
      <c r="Z24" s="988" t="e">
        <f t="shared" ca="1" si="9"/>
        <v>#REF!</v>
      </c>
      <c r="AA24" s="988" t="e">
        <f t="shared" ca="1" si="10"/>
        <v>#REF!</v>
      </c>
      <c r="AB24" s="988"/>
      <c r="AC24" s="378" t="e">
        <f t="shared" ca="1" si="11"/>
        <v>#REF!</v>
      </c>
      <c r="AD24" s="988"/>
      <c r="AE24" s="988" t="e">
        <f t="shared" ca="1" si="12"/>
        <v>#REF!</v>
      </c>
    </row>
    <row r="25" spans="1:31" ht="10.5" customHeight="1" x14ac:dyDescent="0.55000000000000004">
      <c r="A25" s="422"/>
      <c r="L25" s="378"/>
      <c r="N25" s="378"/>
      <c r="V25" s="490"/>
      <c r="W25" s="490"/>
      <c r="X25" s="490"/>
      <c r="Y25" s="490"/>
      <c r="Z25" s="490"/>
      <c r="AA25" s="539"/>
      <c r="AB25" s="490"/>
      <c r="AC25" s="406"/>
      <c r="AD25" s="490"/>
    </row>
    <row r="26" spans="1:31" s="401" customFormat="1" ht="30.5" x14ac:dyDescent="0.85">
      <c r="A26" s="454"/>
      <c r="B26" s="485" t="s">
        <v>40</v>
      </c>
      <c r="C26" s="486"/>
      <c r="D26" s="486"/>
      <c r="E26" s="486"/>
      <c r="F26" s="487"/>
      <c r="G26" s="487">
        <v>1</v>
      </c>
      <c r="H26" s="832"/>
      <c r="I26" s="486" t="s">
        <v>42</v>
      </c>
      <c r="J26" s="486"/>
      <c r="K26" s="486"/>
      <c r="L26" s="486"/>
    </row>
    <row r="27" spans="1:31" s="401" customFormat="1" ht="10.5" hidden="1" customHeight="1" x14ac:dyDescent="0.85">
      <c r="A27" s="409"/>
      <c r="B27" s="521"/>
      <c r="C27" s="369"/>
      <c r="D27" s="369"/>
      <c r="E27" s="369"/>
      <c r="F27" s="369"/>
      <c r="G27" s="369"/>
      <c r="H27" s="369"/>
      <c r="I27" s="369"/>
      <c r="J27" s="369"/>
      <c r="K27" s="522"/>
      <c r="L27" s="369"/>
    </row>
    <row r="28" spans="1:31" s="401" customFormat="1" ht="18" x14ac:dyDescent="0.4">
      <c r="A28" s="370"/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H28" s="48"/>
      <c r="I28" s="235" t="s">
        <v>60</v>
      </c>
      <c r="J28" s="48"/>
      <c r="K28" s="235" t="s">
        <v>61</v>
      </c>
      <c r="L28" s="48"/>
    </row>
    <row r="29" spans="1:31" s="401" customFormat="1" ht="19.5" customHeight="1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L29" s="413"/>
    </row>
    <row r="30" spans="1:31" s="401" customFormat="1" ht="19.5" customHeight="1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L30" s="413"/>
    </row>
    <row r="31" spans="1:31" s="401" customFormat="1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L31" s="413"/>
    </row>
    <row r="32" spans="1:31" s="401" customFormat="1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L32" s="413"/>
    </row>
    <row r="33" spans="1:12" s="401" customFormat="1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L33" s="413"/>
    </row>
    <row r="34" spans="1:12" s="401" customFormat="1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L34" s="413"/>
    </row>
    <row r="35" spans="1:12" s="401" customFormat="1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L35" s="413"/>
    </row>
    <row r="36" spans="1:12" s="401" customFormat="1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L36" s="413"/>
    </row>
    <row r="37" spans="1:12" s="401" customFormat="1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L37" s="413"/>
    </row>
    <row r="38" spans="1:12" s="401" customFormat="1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413"/>
    </row>
    <row r="39" spans="1:12" s="401" customFormat="1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413"/>
    </row>
    <row r="40" spans="1:12" s="401" customFormat="1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413"/>
    </row>
    <row r="41" spans="1:12" s="401" customFormat="1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413"/>
    </row>
    <row r="42" spans="1:12" s="401" customFormat="1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413"/>
    </row>
    <row r="43" spans="1:12" s="401" customFormat="1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413"/>
    </row>
    <row r="44" spans="1:12" s="401" customFormat="1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413"/>
    </row>
    <row r="45" spans="1:12" s="401" customFormat="1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413"/>
    </row>
    <row r="46" spans="1:12" s="401" customFormat="1" ht="20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413"/>
    </row>
    <row r="47" spans="1:12" s="401" customFormat="1" ht="20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L47" s="413"/>
    </row>
    <row r="48" spans="1:12" s="401" customFormat="1" ht="20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L48" s="413"/>
    </row>
    <row r="49" spans="1:12" s="401" customFormat="1" ht="20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L49" s="413"/>
    </row>
    <row r="50" spans="1:12" s="401" customFormat="1" ht="20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L50" s="413"/>
    </row>
    <row r="51" spans="1:12" ht="15" customHeight="1" x14ac:dyDescent="0.4">
      <c r="A51" s="403"/>
      <c r="B51" s="376"/>
      <c r="C51" s="376"/>
      <c r="D51" s="376"/>
      <c r="E51" s="376"/>
      <c r="F51" s="376"/>
      <c r="G51" s="986"/>
      <c r="H51" s="947"/>
      <c r="I51" s="528"/>
      <c r="J51" s="947"/>
      <c r="K51" s="986"/>
      <c r="L51" s="413"/>
    </row>
    <row r="52" spans="1:12" ht="22" x14ac:dyDescent="0.6">
      <c r="A52" s="401"/>
      <c r="B52" s="413"/>
      <c r="C52" s="413"/>
      <c r="D52" s="48"/>
      <c r="E52" s="235" t="s">
        <v>59</v>
      </c>
      <c r="F52" s="48"/>
      <c r="H52" s="503" t="str">
        <f>CONCATENATE(mannschaften!I2)</f>
        <v>LPR. Karl Schusterbauer</v>
      </c>
      <c r="I52" s="413"/>
      <c r="J52" s="28"/>
      <c r="L52" s="28"/>
    </row>
    <row r="53" spans="1:12" ht="22" x14ac:dyDescent="0.6">
      <c r="B53" s="358"/>
      <c r="C53" s="358"/>
      <c r="D53" s="48"/>
      <c r="E53" s="48"/>
      <c r="F53" s="48"/>
      <c r="G53" s="48"/>
      <c r="H53" s="237"/>
      <c r="I53" s="358"/>
      <c r="J53" s="237"/>
      <c r="K53" s="503"/>
      <c r="L53" s="28"/>
    </row>
    <row r="54" spans="1:12" ht="22" x14ac:dyDescent="0.6">
      <c r="B54" s="358"/>
      <c r="C54" s="358"/>
      <c r="D54" s="48"/>
      <c r="E54" s="48"/>
      <c r="F54" s="48"/>
      <c r="G54" s="48"/>
      <c r="H54" s="237"/>
      <c r="I54" s="413"/>
      <c r="J54" s="237"/>
      <c r="K54" s="503"/>
      <c r="L54" s="28"/>
    </row>
  </sheetData>
  <sheetProtection selectLockedCells="1" selectUnlockedCells="1"/>
  <mergeCells count="2">
    <mergeCell ref="I1:K1"/>
    <mergeCell ref="B3:K3"/>
  </mergeCells>
  <phoneticPr fontId="2" type="noConversion"/>
  <pageMargins left="0.9055118110236221" right="0.35433070866141736" top="1.1023622047244095" bottom="0.55118110236220474" header="0.51181102362204722" footer="0.51181102362204722"/>
  <pageSetup paperSize="9" scale="75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>
      <selection activeCell="L39" sqref="L39"/>
    </sheetView>
  </sheetViews>
  <sheetFormatPr baseColWidth="10"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G28"/>
  <sheetViews>
    <sheetView topLeftCell="A8" workbookViewId="0">
      <selection activeCell="K15" sqref="K15"/>
    </sheetView>
  </sheetViews>
  <sheetFormatPr baseColWidth="10" defaultRowHeight="12.5" x14ac:dyDescent="0.25"/>
  <cols>
    <col min="1" max="4" width="3.7265625" customWidth="1"/>
    <col min="5" max="5" width="0.54296875" customWidth="1"/>
    <col min="6" max="9" width="3.7265625" customWidth="1"/>
    <col min="10" max="10" width="0.54296875" customWidth="1"/>
    <col min="11" max="14" width="3.7265625" customWidth="1"/>
    <col min="15" max="15" width="0.54296875" customWidth="1"/>
    <col min="16" max="19" width="3.7265625" customWidth="1"/>
    <col min="20" max="20" width="0.54296875" customWidth="1"/>
    <col min="21" max="24" width="3.7265625" customWidth="1"/>
    <col min="25" max="25" width="0.54296875" customWidth="1"/>
    <col min="26" max="29" width="3.7265625" customWidth="1"/>
    <col min="30" max="30" width="0.54296875" customWidth="1"/>
    <col min="31" max="34" width="3.7265625" customWidth="1"/>
    <col min="35" max="35" width="0.54296875" customWidth="1"/>
    <col min="36" max="39" width="3.7265625" customWidth="1"/>
    <col min="40" max="40" width="0.54296875" customWidth="1"/>
    <col min="41" max="44" width="3.7265625" customWidth="1"/>
    <col min="45" max="45" width="0.54296875" customWidth="1"/>
    <col min="46" max="49" width="3.7265625" customWidth="1"/>
    <col min="50" max="50" width="0.54296875" customWidth="1"/>
    <col min="51" max="54" width="3.7265625" customWidth="1"/>
    <col min="55" max="55" width="0.54296875" customWidth="1"/>
    <col min="56" max="59" width="3.7265625" customWidth="1"/>
  </cols>
  <sheetData>
    <row r="1" spans="1:59" ht="29.5" x14ac:dyDescent="0.55000000000000004">
      <c r="A1" s="1110">
        <v>1</v>
      </c>
      <c r="B1" s="1111"/>
      <c r="C1" s="1111"/>
      <c r="D1" s="1112"/>
      <c r="E1" s="6"/>
      <c r="F1" s="1107">
        <v>2</v>
      </c>
      <c r="G1" s="1108"/>
      <c r="H1" s="1108"/>
      <c r="I1" s="1109"/>
      <c r="J1" s="6"/>
      <c r="K1" s="1110">
        <v>3</v>
      </c>
      <c r="L1" s="1111"/>
      <c r="M1" s="1111"/>
      <c r="N1" s="1112"/>
      <c r="O1" s="6"/>
      <c r="P1" s="1107">
        <v>4</v>
      </c>
      <c r="Q1" s="1108"/>
      <c r="R1" s="1108"/>
      <c r="S1" s="1109"/>
      <c r="T1" s="6"/>
      <c r="U1" s="1110">
        <v>5</v>
      </c>
      <c r="V1" s="1111"/>
      <c r="W1" s="1111"/>
      <c r="X1" s="1112"/>
      <c r="Y1" s="6"/>
      <c r="Z1" s="1107">
        <v>6</v>
      </c>
      <c r="AA1" s="1108"/>
      <c r="AB1" s="1108"/>
      <c r="AC1" s="1109"/>
      <c r="AD1" s="6"/>
      <c r="AE1" s="1110">
        <v>7</v>
      </c>
      <c r="AF1" s="1111"/>
      <c r="AG1" s="1111"/>
      <c r="AH1" s="1112"/>
      <c r="AI1" s="6"/>
      <c r="AJ1" s="1107">
        <v>8</v>
      </c>
      <c r="AK1" s="1108"/>
      <c r="AL1" s="1108"/>
      <c r="AM1" s="1109"/>
      <c r="AN1" s="6"/>
      <c r="AO1" s="1110">
        <v>9</v>
      </c>
      <c r="AP1" s="1111"/>
      <c r="AQ1" s="1111"/>
      <c r="AR1" s="1112"/>
      <c r="AS1" s="6"/>
      <c r="AT1" s="1107">
        <v>10</v>
      </c>
      <c r="AU1" s="1108"/>
      <c r="AV1" s="1108"/>
      <c r="AW1" s="1109"/>
      <c r="AX1" s="6"/>
      <c r="AY1" s="1110">
        <v>11</v>
      </c>
      <c r="AZ1" s="1111"/>
      <c r="BA1" s="1111"/>
      <c r="BB1" s="1112"/>
      <c r="BC1" s="6"/>
      <c r="BD1" s="1107">
        <v>12</v>
      </c>
      <c r="BE1" s="1108"/>
      <c r="BF1" s="1108"/>
      <c r="BG1" s="1109"/>
    </row>
    <row r="2" spans="1:59" ht="63.5" x14ac:dyDescent="0.25">
      <c r="A2" s="263" t="s">
        <v>5</v>
      </c>
      <c r="B2" s="587" t="s">
        <v>21</v>
      </c>
      <c r="C2" s="264" t="s">
        <v>19</v>
      </c>
      <c r="D2" s="263" t="s">
        <v>20</v>
      </c>
      <c r="E2" s="226"/>
      <c r="F2" s="263" t="s">
        <v>5</v>
      </c>
      <c r="G2" s="587" t="s">
        <v>21</v>
      </c>
      <c r="H2" s="264" t="s">
        <v>19</v>
      </c>
      <c r="I2" s="263" t="s">
        <v>20</v>
      </c>
      <c r="J2" s="226"/>
      <c r="K2" s="264" t="s">
        <v>5</v>
      </c>
      <c r="L2" s="590" t="s">
        <v>21</v>
      </c>
      <c r="M2" s="264" t="s">
        <v>19</v>
      </c>
      <c r="N2" s="264" t="s">
        <v>20</v>
      </c>
      <c r="O2" s="226"/>
      <c r="P2" s="264" t="s">
        <v>5</v>
      </c>
      <c r="Q2" s="590" t="s">
        <v>21</v>
      </c>
      <c r="R2" s="264" t="s">
        <v>19</v>
      </c>
      <c r="S2" s="264" t="s">
        <v>20</v>
      </c>
      <c r="T2" s="226"/>
      <c r="U2" s="264" t="s">
        <v>5</v>
      </c>
      <c r="V2" s="590" t="s">
        <v>21</v>
      </c>
      <c r="W2" s="264" t="s">
        <v>19</v>
      </c>
      <c r="X2" s="264" t="s">
        <v>20</v>
      </c>
      <c r="Y2" s="226"/>
      <c r="Z2" s="264" t="s">
        <v>5</v>
      </c>
      <c r="AA2" s="590" t="s">
        <v>21</v>
      </c>
      <c r="AB2" s="264" t="s">
        <v>19</v>
      </c>
      <c r="AC2" s="264" t="s">
        <v>20</v>
      </c>
      <c r="AD2" s="226"/>
      <c r="AE2" s="264" t="s">
        <v>5</v>
      </c>
      <c r="AF2" s="590" t="s">
        <v>21</v>
      </c>
      <c r="AG2" s="264" t="s">
        <v>19</v>
      </c>
      <c r="AH2" s="264" t="s">
        <v>20</v>
      </c>
      <c r="AI2" s="226"/>
      <c r="AJ2" s="264" t="s">
        <v>5</v>
      </c>
      <c r="AK2" s="590" t="s">
        <v>21</v>
      </c>
      <c r="AL2" s="264" t="s">
        <v>19</v>
      </c>
      <c r="AM2" s="264" t="s">
        <v>20</v>
      </c>
      <c r="AN2" s="226"/>
      <c r="AO2" s="264" t="s">
        <v>5</v>
      </c>
      <c r="AP2" s="590" t="s">
        <v>21</v>
      </c>
      <c r="AQ2" s="264" t="s">
        <v>19</v>
      </c>
      <c r="AR2" s="264" t="s">
        <v>20</v>
      </c>
      <c r="AS2" s="226"/>
      <c r="AT2" s="264" t="s">
        <v>5</v>
      </c>
      <c r="AU2" s="590" t="s">
        <v>21</v>
      </c>
      <c r="AV2" s="264" t="s">
        <v>19</v>
      </c>
      <c r="AW2" s="264" t="s">
        <v>20</v>
      </c>
      <c r="AX2" s="226"/>
      <c r="AY2" s="264" t="s">
        <v>5</v>
      </c>
      <c r="AZ2" s="590" t="s">
        <v>21</v>
      </c>
      <c r="BA2" s="264" t="s">
        <v>19</v>
      </c>
      <c r="BB2" s="264" t="s">
        <v>20</v>
      </c>
      <c r="BC2" s="226"/>
      <c r="BD2" s="264" t="s">
        <v>5</v>
      </c>
      <c r="BE2" s="590" t="s">
        <v>21</v>
      </c>
      <c r="BF2" s="264" t="s">
        <v>19</v>
      </c>
      <c r="BG2" s="264" t="s">
        <v>20</v>
      </c>
    </row>
    <row r="3" spans="1:59" s="218" customFormat="1" ht="17.25" customHeight="1" x14ac:dyDescent="0.35">
      <c r="A3" s="601">
        <v>1</v>
      </c>
      <c r="B3" s="602">
        <v>1</v>
      </c>
      <c r="C3" s="603">
        <v>12</v>
      </c>
      <c r="D3" s="601">
        <v>1</v>
      </c>
      <c r="F3" s="604">
        <v>1</v>
      </c>
      <c r="G3" s="605">
        <v>2</v>
      </c>
      <c r="H3" s="606">
        <v>11</v>
      </c>
      <c r="I3" s="604">
        <v>11</v>
      </c>
      <c r="K3" s="607">
        <v>1</v>
      </c>
      <c r="L3" s="608">
        <v>3</v>
      </c>
      <c r="M3" s="609">
        <v>10</v>
      </c>
      <c r="N3" s="607">
        <v>3</v>
      </c>
      <c r="P3" s="610">
        <v>1</v>
      </c>
      <c r="Q3" s="611">
        <v>4</v>
      </c>
      <c r="R3" s="612">
        <v>9</v>
      </c>
      <c r="S3" s="610">
        <v>9</v>
      </c>
      <c r="U3" s="613">
        <v>1</v>
      </c>
      <c r="V3" s="614">
        <v>5</v>
      </c>
      <c r="W3" s="615">
        <v>8</v>
      </c>
      <c r="X3" s="613">
        <v>5</v>
      </c>
      <c r="Z3" s="616">
        <v>1</v>
      </c>
      <c r="AA3" s="617">
        <v>6</v>
      </c>
      <c r="AB3" s="618">
        <v>7</v>
      </c>
      <c r="AC3" s="616">
        <v>7</v>
      </c>
      <c r="AE3" s="619">
        <v>1</v>
      </c>
      <c r="AF3" s="620">
        <v>6</v>
      </c>
      <c r="AG3" s="621">
        <v>6</v>
      </c>
      <c r="AH3" s="619">
        <v>7</v>
      </c>
      <c r="AJ3" s="622">
        <v>1</v>
      </c>
      <c r="AK3" s="623">
        <v>5</v>
      </c>
      <c r="AL3" s="624">
        <v>5</v>
      </c>
      <c r="AM3" s="622">
        <v>5</v>
      </c>
      <c r="AO3" s="625">
        <v>1</v>
      </c>
      <c r="AP3" s="626">
        <v>4</v>
      </c>
      <c r="AQ3" s="627">
        <v>4</v>
      </c>
      <c r="AR3" s="625">
        <v>9</v>
      </c>
      <c r="AT3" s="628">
        <v>1</v>
      </c>
      <c r="AU3" s="629">
        <v>3</v>
      </c>
      <c r="AV3" s="630">
        <v>3</v>
      </c>
      <c r="AW3" s="628">
        <v>3</v>
      </c>
      <c r="AY3" s="631">
        <v>1</v>
      </c>
      <c r="AZ3" s="632">
        <v>2</v>
      </c>
      <c r="BA3" s="633">
        <v>2</v>
      </c>
      <c r="BB3" s="631">
        <v>11</v>
      </c>
      <c r="BD3" s="634">
        <v>1</v>
      </c>
      <c r="BE3" s="635">
        <v>1</v>
      </c>
      <c r="BF3" s="636">
        <v>1</v>
      </c>
      <c r="BG3" s="634">
        <v>1</v>
      </c>
    </row>
    <row r="4" spans="1:59" s="218" customFormat="1" ht="17.25" customHeight="1" x14ac:dyDescent="0.35">
      <c r="A4" s="601">
        <v>2</v>
      </c>
      <c r="B4" s="602">
        <v>2</v>
      </c>
      <c r="C4" s="603">
        <v>10</v>
      </c>
      <c r="D4" s="601">
        <v>10</v>
      </c>
      <c r="F4" s="604">
        <v>2</v>
      </c>
      <c r="G4" s="605">
        <v>3</v>
      </c>
      <c r="H4" s="606">
        <v>9</v>
      </c>
      <c r="I4" s="604">
        <v>2</v>
      </c>
      <c r="K4" s="607">
        <v>2</v>
      </c>
      <c r="L4" s="608">
        <v>4</v>
      </c>
      <c r="M4" s="609">
        <v>8</v>
      </c>
      <c r="N4" s="607">
        <v>8</v>
      </c>
      <c r="P4" s="610">
        <v>2</v>
      </c>
      <c r="Q4" s="611">
        <v>5</v>
      </c>
      <c r="R4" s="612">
        <v>7</v>
      </c>
      <c r="S4" s="610">
        <v>4</v>
      </c>
      <c r="U4" s="613">
        <v>2</v>
      </c>
      <c r="V4" s="614">
        <v>6</v>
      </c>
      <c r="W4" s="615">
        <v>6</v>
      </c>
      <c r="X4" s="613">
        <v>6</v>
      </c>
      <c r="Z4" s="616">
        <v>2</v>
      </c>
      <c r="AA4" s="617">
        <v>6</v>
      </c>
      <c r="AB4" s="618">
        <v>5</v>
      </c>
      <c r="AC4" s="616">
        <v>6</v>
      </c>
      <c r="AE4" s="619">
        <v>2</v>
      </c>
      <c r="AF4" s="620">
        <v>5</v>
      </c>
      <c r="AG4" s="621">
        <v>4</v>
      </c>
      <c r="AH4" s="619">
        <v>4</v>
      </c>
      <c r="AJ4" s="622">
        <v>2</v>
      </c>
      <c r="AK4" s="623">
        <v>4</v>
      </c>
      <c r="AL4" s="624">
        <v>3</v>
      </c>
      <c r="AM4" s="622">
        <v>8</v>
      </c>
      <c r="AO4" s="625">
        <v>2</v>
      </c>
      <c r="AP4" s="626">
        <v>3</v>
      </c>
      <c r="AQ4" s="627">
        <v>2</v>
      </c>
      <c r="AR4" s="625">
        <v>2</v>
      </c>
      <c r="AT4" s="628">
        <v>2</v>
      </c>
      <c r="AU4" s="629">
        <v>2</v>
      </c>
      <c r="AV4" s="630">
        <v>1</v>
      </c>
      <c r="AW4" s="628">
        <v>10</v>
      </c>
      <c r="AY4" s="631">
        <v>2</v>
      </c>
      <c r="AZ4" s="1181" t="s">
        <v>22</v>
      </c>
      <c r="BA4" s="1182"/>
      <c r="BB4" s="1183"/>
      <c r="BD4" s="634">
        <v>2</v>
      </c>
      <c r="BE4" s="1181" t="s">
        <v>22</v>
      </c>
      <c r="BF4" s="1182"/>
      <c r="BG4" s="1183"/>
    </row>
    <row r="5" spans="1:59" s="218" customFormat="1" ht="17.25" customHeight="1" x14ac:dyDescent="0.35">
      <c r="A5" s="601">
        <v>3</v>
      </c>
      <c r="B5" s="602">
        <v>3</v>
      </c>
      <c r="C5" s="603">
        <v>8</v>
      </c>
      <c r="D5" s="601">
        <v>1</v>
      </c>
      <c r="F5" s="604">
        <v>3</v>
      </c>
      <c r="G5" s="605">
        <v>4</v>
      </c>
      <c r="H5" s="606">
        <v>7</v>
      </c>
      <c r="I5" s="604">
        <v>7</v>
      </c>
      <c r="K5" s="607">
        <v>3</v>
      </c>
      <c r="L5" s="608">
        <v>5</v>
      </c>
      <c r="M5" s="609">
        <v>6</v>
      </c>
      <c r="N5" s="607">
        <v>3</v>
      </c>
      <c r="P5" s="610">
        <v>3</v>
      </c>
      <c r="Q5" s="611">
        <v>6</v>
      </c>
      <c r="R5" s="612">
        <v>5</v>
      </c>
      <c r="S5" s="610">
        <v>5</v>
      </c>
      <c r="U5" s="613">
        <v>3</v>
      </c>
      <c r="V5" s="614">
        <v>6</v>
      </c>
      <c r="W5" s="615">
        <v>4</v>
      </c>
      <c r="X5" s="613">
        <v>5</v>
      </c>
      <c r="Z5" s="616">
        <v>3</v>
      </c>
      <c r="AA5" s="617">
        <v>5</v>
      </c>
      <c r="AB5" s="618">
        <v>3</v>
      </c>
      <c r="AC5" s="616">
        <v>3</v>
      </c>
      <c r="AE5" s="619">
        <v>3</v>
      </c>
      <c r="AF5" s="620">
        <v>4</v>
      </c>
      <c r="AG5" s="621">
        <v>2</v>
      </c>
      <c r="AH5" s="619">
        <v>7</v>
      </c>
      <c r="AJ5" s="622">
        <v>3</v>
      </c>
      <c r="AK5" s="623">
        <v>3</v>
      </c>
      <c r="AL5" s="624">
        <v>1</v>
      </c>
      <c r="AM5" s="622">
        <v>1</v>
      </c>
      <c r="AO5" s="625">
        <v>3</v>
      </c>
      <c r="AP5" s="626">
        <v>2</v>
      </c>
      <c r="AQ5" s="627">
        <v>11</v>
      </c>
      <c r="AR5" s="625">
        <v>9</v>
      </c>
      <c r="AT5" s="628">
        <v>3</v>
      </c>
      <c r="AU5" s="629">
        <v>1</v>
      </c>
      <c r="AV5" s="630">
        <v>12</v>
      </c>
      <c r="AW5" s="628">
        <v>12</v>
      </c>
      <c r="AY5" s="631">
        <v>3</v>
      </c>
      <c r="AZ5" s="632">
        <v>2</v>
      </c>
      <c r="BA5" s="633">
        <v>9</v>
      </c>
      <c r="BB5" s="631">
        <v>9</v>
      </c>
      <c r="BD5" s="634">
        <v>3</v>
      </c>
      <c r="BE5" s="635">
        <v>1</v>
      </c>
      <c r="BF5" s="636">
        <v>10</v>
      </c>
      <c r="BG5" s="634">
        <v>12</v>
      </c>
    </row>
    <row r="6" spans="1:59" s="218" customFormat="1" ht="17.25" customHeight="1" x14ac:dyDescent="0.35">
      <c r="A6" s="601">
        <v>4</v>
      </c>
      <c r="B6" s="602">
        <v>4</v>
      </c>
      <c r="C6" s="603">
        <v>6</v>
      </c>
      <c r="D6" s="601">
        <v>6</v>
      </c>
      <c r="F6" s="604">
        <v>4</v>
      </c>
      <c r="G6" s="605">
        <v>5</v>
      </c>
      <c r="H6" s="606">
        <v>5</v>
      </c>
      <c r="I6" s="604">
        <v>2</v>
      </c>
      <c r="K6" s="607">
        <v>4</v>
      </c>
      <c r="L6" s="608">
        <v>6</v>
      </c>
      <c r="M6" s="609">
        <v>4</v>
      </c>
      <c r="N6" s="607">
        <v>4</v>
      </c>
      <c r="P6" s="610">
        <v>4</v>
      </c>
      <c r="Q6" s="611">
        <v>6</v>
      </c>
      <c r="R6" s="612">
        <v>3</v>
      </c>
      <c r="S6" s="610">
        <v>4</v>
      </c>
      <c r="U6" s="613">
        <v>4</v>
      </c>
      <c r="V6" s="614">
        <v>5</v>
      </c>
      <c r="W6" s="615">
        <v>2</v>
      </c>
      <c r="X6" s="613">
        <v>2</v>
      </c>
      <c r="Z6" s="616">
        <v>4</v>
      </c>
      <c r="AA6" s="617">
        <v>4</v>
      </c>
      <c r="AB6" s="618">
        <v>1</v>
      </c>
      <c r="AC6" s="616">
        <v>6</v>
      </c>
      <c r="AE6" s="619">
        <v>4</v>
      </c>
      <c r="AF6" s="620">
        <v>3</v>
      </c>
      <c r="AG6" s="621">
        <v>11</v>
      </c>
      <c r="AH6" s="619">
        <v>11</v>
      </c>
      <c r="AJ6" s="622">
        <v>4</v>
      </c>
      <c r="AK6" s="623">
        <v>2</v>
      </c>
      <c r="AL6" s="624">
        <v>12</v>
      </c>
      <c r="AM6" s="622">
        <v>8</v>
      </c>
      <c r="AO6" s="625">
        <v>4</v>
      </c>
      <c r="AP6" s="1181" t="s">
        <v>22</v>
      </c>
      <c r="AQ6" s="1182"/>
      <c r="AR6" s="1183"/>
      <c r="AT6" s="628">
        <v>4</v>
      </c>
      <c r="AU6" s="1181" t="s">
        <v>22</v>
      </c>
      <c r="AV6" s="1182"/>
      <c r="AW6" s="1183"/>
      <c r="AY6" s="631">
        <v>4</v>
      </c>
      <c r="AZ6" s="632">
        <v>3</v>
      </c>
      <c r="BA6" s="633">
        <v>7</v>
      </c>
      <c r="BB6" s="631">
        <v>11</v>
      </c>
      <c r="BD6" s="634">
        <v>4</v>
      </c>
      <c r="BE6" s="635">
        <v>2</v>
      </c>
      <c r="BF6" s="636">
        <v>8</v>
      </c>
      <c r="BG6" s="634">
        <v>8</v>
      </c>
    </row>
    <row r="7" spans="1:59" s="218" customFormat="1" ht="17.25" customHeight="1" x14ac:dyDescent="0.35">
      <c r="A7" s="601">
        <v>5</v>
      </c>
      <c r="B7" s="602">
        <v>5</v>
      </c>
      <c r="C7" s="603">
        <v>4</v>
      </c>
      <c r="D7" s="601">
        <v>1</v>
      </c>
      <c r="F7" s="604">
        <v>5</v>
      </c>
      <c r="G7" s="605">
        <v>6</v>
      </c>
      <c r="H7" s="606">
        <v>3</v>
      </c>
      <c r="I7" s="604">
        <v>3</v>
      </c>
      <c r="K7" s="607">
        <v>5</v>
      </c>
      <c r="L7" s="608">
        <v>6</v>
      </c>
      <c r="M7" s="609">
        <v>2</v>
      </c>
      <c r="N7" s="607">
        <v>3</v>
      </c>
      <c r="P7" s="610">
        <v>5</v>
      </c>
      <c r="Q7" s="611">
        <v>5</v>
      </c>
      <c r="R7" s="612">
        <v>1</v>
      </c>
      <c r="S7" s="610">
        <v>1</v>
      </c>
      <c r="U7" s="613">
        <v>5</v>
      </c>
      <c r="V7" s="614">
        <v>4</v>
      </c>
      <c r="W7" s="615">
        <v>11</v>
      </c>
      <c r="X7" s="613">
        <v>5</v>
      </c>
      <c r="Z7" s="616">
        <v>5</v>
      </c>
      <c r="AA7" s="617">
        <v>3</v>
      </c>
      <c r="AB7" s="618">
        <v>12</v>
      </c>
      <c r="AC7" s="616">
        <v>12</v>
      </c>
      <c r="AE7" s="619">
        <v>5</v>
      </c>
      <c r="AF7" s="620">
        <v>2</v>
      </c>
      <c r="AG7" s="621">
        <v>9</v>
      </c>
      <c r="AH7" s="619">
        <v>7</v>
      </c>
      <c r="AJ7" s="622">
        <v>5</v>
      </c>
      <c r="AK7" s="623">
        <v>1</v>
      </c>
      <c r="AL7" s="624">
        <v>10</v>
      </c>
      <c r="AM7" s="622">
        <v>10</v>
      </c>
      <c r="AO7" s="625">
        <v>5</v>
      </c>
      <c r="AP7" s="626">
        <v>2</v>
      </c>
      <c r="AQ7" s="627">
        <v>7</v>
      </c>
      <c r="AR7" s="625">
        <v>7</v>
      </c>
      <c r="AT7" s="628">
        <v>5</v>
      </c>
      <c r="AU7" s="629">
        <v>1</v>
      </c>
      <c r="AV7" s="630">
        <v>8</v>
      </c>
      <c r="AW7" s="628">
        <v>10</v>
      </c>
      <c r="AY7" s="631">
        <v>5</v>
      </c>
      <c r="AZ7" s="632">
        <v>4</v>
      </c>
      <c r="BA7" s="633">
        <v>5</v>
      </c>
      <c r="BB7" s="631">
        <v>5</v>
      </c>
      <c r="BD7" s="634">
        <v>5</v>
      </c>
      <c r="BE7" s="635">
        <v>3</v>
      </c>
      <c r="BF7" s="636">
        <v>6</v>
      </c>
      <c r="BG7" s="634">
        <v>12</v>
      </c>
    </row>
    <row r="8" spans="1:59" s="218" customFormat="1" ht="17.25" customHeight="1" x14ac:dyDescent="0.35">
      <c r="A8" s="601">
        <v>6</v>
      </c>
      <c r="B8" s="602">
        <v>6</v>
      </c>
      <c r="C8" s="603">
        <v>2</v>
      </c>
      <c r="D8" s="601">
        <v>2</v>
      </c>
      <c r="F8" s="604">
        <v>6</v>
      </c>
      <c r="G8" s="605">
        <v>6</v>
      </c>
      <c r="H8" s="606">
        <v>1</v>
      </c>
      <c r="I8" s="604">
        <v>2</v>
      </c>
      <c r="K8" s="607">
        <v>6</v>
      </c>
      <c r="L8" s="608">
        <v>5</v>
      </c>
      <c r="M8" s="609">
        <v>11</v>
      </c>
      <c r="N8" s="607">
        <v>11</v>
      </c>
      <c r="P8" s="610">
        <v>6</v>
      </c>
      <c r="Q8" s="611">
        <v>4</v>
      </c>
      <c r="R8" s="612">
        <v>12</v>
      </c>
      <c r="S8" s="610">
        <v>4</v>
      </c>
      <c r="U8" s="613">
        <v>6</v>
      </c>
      <c r="V8" s="614">
        <v>3</v>
      </c>
      <c r="W8" s="615">
        <v>9</v>
      </c>
      <c r="X8" s="613">
        <v>9</v>
      </c>
      <c r="Z8" s="616">
        <v>6</v>
      </c>
      <c r="AA8" s="617">
        <v>2</v>
      </c>
      <c r="AB8" s="618">
        <v>10</v>
      </c>
      <c r="AC8" s="616">
        <v>6</v>
      </c>
      <c r="AE8" s="619">
        <v>6</v>
      </c>
      <c r="AF8" s="1181" t="s">
        <v>22</v>
      </c>
      <c r="AG8" s="1182"/>
      <c r="AH8" s="1183"/>
      <c r="AJ8" s="622">
        <v>6</v>
      </c>
      <c r="AK8" s="1181" t="s">
        <v>22</v>
      </c>
      <c r="AL8" s="1182"/>
      <c r="AM8" s="1183"/>
      <c r="AO8" s="625">
        <v>6</v>
      </c>
      <c r="AP8" s="626">
        <v>3</v>
      </c>
      <c r="AQ8" s="627">
        <v>5</v>
      </c>
      <c r="AR8" s="625">
        <v>9</v>
      </c>
      <c r="AT8" s="628">
        <v>6</v>
      </c>
      <c r="AU8" s="629">
        <v>2</v>
      </c>
      <c r="AV8" s="630">
        <v>6</v>
      </c>
      <c r="AW8" s="628">
        <v>6</v>
      </c>
      <c r="AY8" s="631">
        <v>6</v>
      </c>
      <c r="AZ8" s="632">
        <v>5</v>
      </c>
      <c r="BA8" s="633">
        <v>3</v>
      </c>
      <c r="BB8" s="631">
        <v>11</v>
      </c>
      <c r="BD8" s="634">
        <v>6</v>
      </c>
      <c r="BE8" s="635">
        <v>4</v>
      </c>
      <c r="BF8" s="636">
        <v>4</v>
      </c>
      <c r="BG8" s="634">
        <v>4</v>
      </c>
    </row>
    <row r="9" spans="1:59" s="218" customFormat="1" ht="17.25" customHeight="1" x14ac:dyDescent="0.35">
      <c r="A9" s="601">
        <v>7</v>
      </c>
      <c r="B9" s="602">
        <v>6</v>
      </c>
      <c r="C9" s="603">
        <v>11</v>
      </c>
      <c r="D9" s="601">
        <v>1</v>
      </c>
      <c r="F9" s="604">
        <v>7</v>
      </c>
      <c r="G9" s="605">
        <v>5</v>
      </c>
      <c r="H9" s="606">
        <v>12</v>
      </c>
      <c r="I9" s="604">
        <v>12</v>
      </c>
      <c r="K9" s="607">
        <v>7</v>
      </c>
      <c r="L9" s="608">
        <v>4</v>
      </c>
      <c r="M9" s="609">
        <v>9</v>
      </c>
      <c r="N9" s="607">
        <v>3</v>
      </c>
      <c r="P9" s="610">
        <v>7</v>
      </c>
      <c r="Q9" s="611">
        <v>3</v>
      </c>
      <c r="R9" s="612">
        <v>10</v>
      </c>
      <c r="S9" s="610">
        <v>10</v>
      </c>
      <c r="U9" s="613">
        <v>7</v>
      </c>
      <c r="V9" s="614">
        <v>2</v>
      </c>
      <c r="W9" s="615">
        <v>7</v>
      </c>
      <c r="X9" s="613">
        <v>5</v>
      </c>
      <c r="Z9" s="616">
        <v>7</v>
      </c>
      <c r="AA9" s="617">
        <v>1</v>
      </c>
      <c r="AB9" s="618">
        <v>8</v>
      </c>
      <c r="AC9" s="616">
        <v>8</v>
      </c>
      <c r="AE9" s="619">
        <v>7</v>
      </c>
      <c r="AF9" s="620">
        <v>2</v>
      </c>
      <c r="AG9" s="621">
        <v>5</v>
      </c>
      <c r="AH9" s="619">
        <v>5</v>
      </c>
      <c r="AJ9" s="622">
        <v>7</v>
      </c>
      <c r="AK9" s="623">
        <v>1</v>
      </c>
      <c r="AL9" s="624">
        <v>6</v>
      </c>
      <c r="AM9" s="622">
        <v>8</v>
      </c>
      <c r="AO9" s="625">
        <v>7</v>
      </c>
      <c r="AP9" s="626">
        <v>4</v>
      </c>
      <c r="AQ9" s="627">
        <v>3</v>
      </c>
      <c r="AR9" s="625">
        <v>3</v>
      </c>
      <c r="AT9" s="628">
        <v>7</v>
      </c>
      <c r="AU9" s="629">
        <v>3</v>
      </c>
      <c r="AV9" s="630">
        <v>4</v>
      </c>
      <c r="AW9" s="628">
        <v>10</v>
      </c>
      <c r="AY9" s="631">
        <v>7</v>
      </c>
      <c r="AZ9" s="632">
        <v>6</v>
      </c>
      <c r="BA9" s="633">
        <v>1</v>
      </c>
      <c r="BB9" s="631">
        <v>1</v>
      </c>
      <c r="BD9" s="634">
        <v>7</v>
      </c>
      <c r="BE9" s="635">
        <v>5</v>
      </c>
      <c r="BF9" s="636">
        <v>2</v>
      </c>
      <c r="BG9" s="634">
        <v>12</v>
      </c>
    </row>
    <row r="10" spans="1:59" s="218" customFormat="1" ht="17.25" customHeight="1" x14ac:dyDescent="0.35">
      <c r="A10" s="601">
        <v>8</v>
      </c>
      <c r="B10" s="602">
        <v>5</v>
      </c>
      <c r="C10" s="603">
        <v>9</v>
      </c>
      <c r="D10" s="601">
        <v>9</v>
      </c>
      <c r="F10" s="604">
        <v>8</v>
      </c>
      <c r="G10" s="605">
        <v>4</v>
      </c>
      <c r="H10" s="606">
        <v>10</v>
      </c>
      <c r="I10" s="604">
        <v>2</v>
      </c>
      <c r="K10" s="607">
        <v>8</v>
      </c>
      <c r="L10" s="608">
        <v>3</v>
      </c>
      <c r="M10" s="609">
        <v>7</v>
      </c>
      <c r="N10" s="607">
        <v>7</v>
      </c>
      <c r="P10" s="610">
        <v>8</v>
      </c>
      <c r="Q10" s="611">
        <v>2</v>
      </c>
      <c r="R10" s="612">
        <v>8</v>
      </c>
      <c r="S10" s="610">
        <v>4</v>
      </c>
      <c r="U10" s="613">
        <v>8</v>
      </c>
      <c r="V10" s="1181" t="s">
        <v>22</v>
      </c>
      <c r="W10" s="1182"/>
      <c r="X10" s="1183"/>
      <c r="Z10" s="616">
        <v>8</v>
      </c>
      <c r="AA10" s="1181" t="s">
        <v>22</v>
      </c>
      <c r="AB10" s="1182"/>
      <c r="AC10" s="1183"/>
      <c r="AE10" s="619">
        <v>8</v>
      </c>
      <c r="AF10" s="620">
        <v>3</v>
      </c>
      <c r="AG10" s="621">
        <v>3</v>
      </c>
      <c r="AH10" s="619">
        <v>7</v>
      </c>
      <c r="AJ10" s="622">
        <v>8</v>
      </c>
      <c r="AK10" s="623">
        <v>2</v>
      </c>
      <c r="AL10" s="624">
        <v>4</v>
      </c>
      <c r="AM10" s="622">
        <v>4</v>
      </c>
      <c r="AO10" s="625">
        <v>8</v>
      </c>
      <c r="AP10" s="626">
        <v>5</v>
      </c>
      <c r="AQ10" s="627">
        <v>1</v>
      </c>
      <c r="AR10" s="625">
        <v>9</v>
      </c>
      <c r="AT10" s="628">
        <v>8</v>
      </c>
      <c r="AU10" s="629">
        <v>4</v>
      </c>
      <c r="AV10" s="630">
        <v>2</v>
      </c>
      <c r="AW10" s="628">
        <v>2</v>
      </c>
      <c r="AY10" s="631">
        <v>8</v>
      </c>
      <c r="AZ10" s="632">
        <v>6</v>
      </c>
      <c r="BA10" s="633">
        <v>12</v>
      </c>
      <c r="BB10" s="631">
        <v>11</v>
      </c>
      <c r="BD10" s="634">
        <v>8</v>
      </c>
      <c r="BE10" s="635">
        <v>6</v>
      </c>
      <c r="BF10" s="636">
        <v>11</v>
      </c>
      <c r="BG10" s="634">
        <v>11</v>
      </c>
    </row>
    <row r="11" spans="1:59" s="218" customFormat="1" ht="17.25" customHeight="1" x14ac:dyDescent="0.35">
      <c r="A11" s="601">
        <v>9</v>
      </c>
      <c r="B11" s="602">
        <v>4</v>
      </c>
      <c r="C11" s="603">
        <v>7</v>
      </c>
      <c r="D11" s="601">
        <v>1</v>
      </c>
      <c r="F11" s="604">
        <v>9</v>
      </c>
      <c r="G11" s="605">
        <v>3</v>
      </c>
      <c r="H11" s="606">
        <v>8</v>
      </c>
      <c r="I11" s="604">
        <v>8</v>
      </c>
      <c r="K11" s="607">
        <v>9</v>
      </c>
      <c r="L11" s="608">
        <v>2</v>
      </c>
      <c r="M11" s="609">
        <v>5</v>
      </c>
      <c r="N11" s="607">
        <v>3</v>
      </c>
      <c r="P11" s="610">
        <v>9</v>
      </c>
      <c r="Q11" s="611">
        <v>1</v>
      </c>
      <c r="R11" s="612">
        <v>6</v>
      </c>
      <c r="S11" s="610">
        <v>6</v>
      </c>
      <c r="U11" s="613">
        <v>9</v>
      </c>
      <c r="V11" s="614">
        <v>2</v>
      </c>
      <c r="W11" s="615">
        <v>3</v>
      </c>
      <c r="X11" s="613">
        <v>3</v>
      </c>
      <c r="Z11" s="616">
        <v>9</v>
      </c>
      <c r="AA11" s="617">
        <v>1</v>
      </c>
      <c r="AB11" s="618">
        <v>4</v>
      </c>
      <c r="AC11" s="616">
        <v>6</v>
      </c>
      <c r="AE11" s="619">
        <v>9</v>
      </c>
      <c r="AF11" s="620">
        <v>4</v>
      </c>
      <c r="AG11" s="621">
        <v>1</v>
      </c>
      <c r="AH11" s="619">
        <v>1</v>
      </c>
      <c r="AJ11" s="622">
        <v>9</v>
      </c>
      <c r="AK11" s="623">
        <v>3</v>
      </c>
      <c r="AL11" s="624">
        <v>2</v>
      </c>
      <c r="AM11" s="622">
        <v>8</v>
      </c>
      <c r="AO11" s="625">
        <v>9</v>
      </c>
      <c r="AP11" s="626">
        <v>6</v>
      </c>
      <c r="AQ11" s="627">
        <v>12</v>
      </c>
      <c r="AR11" s="625">
        <v>12</v>
      </c>
      <c r="AT11" s="628">
        <v>9</v>
      </c>
      <c r="AU11" s="629">
        <v>5</v>
      </c>
      <c r="AV11" s="630">
        <v>11</v>
      </c>
      <c r="AW11" s="628">
        <v>10</v>
      </c>
      <c r="AY11" s="631">
        <v>9</v>
      </c>
      <c r="AZ11" s="632">
        <v>5</v>
      </c>
      <c r="BA11" s="633">
        <v>10</v>
      </c>
      <c r="BB11" s="631">
        <v>10</v>
      </c>
      <c r="BD11" s="634">
        <v>9</v>
      </c>
      <c r="BE11" s="635">
        <v>6</v>
      </c>
      <c r="BF11" s="636">
        <v>9</v>
      </c>
      <c r="BG11" s="634">
        <v>12</v>
      </c>
    </row>
    <row r="12" spans="1:59" s="218" customFormat="1" ht="17.25" customHeight="1" x14ac:dyDescent="0.35">
      <c r="A12" s="601">
        <v>10</v>
      </c>
      <c r="B12" s="602">
        <v>3</v>
      </c>
      <c r="C12" s="603">
        <v>5</v>
      </c>
      <c r="D12" s="601">
        <v>5</v>
      </c>
      <c r="F12" s="604">
        <v>10</v>
      </c>
      <c r="G12" s="605">
        <v>2</v>
      </c>
      <c r="H12" s="606">
        <v>6</v>
      </c>
      <c r="I12" s="604">
        <v>2</v>
      </c>
      <c r="K12" s="607">
        <v>10</v>
      </c>
      <c r="L12" s="1181" t="s">
        <v>22</v>
      </c>
      <c r="M12" s="1182"/>
      <c r="N12" s="1183"/>
      <c r="P12" s="610">
        <v>10</v>
      </c>
      <c r="Q12" s="1181" t="s">
        <v>22</v>
      </c>
      <c r="R12" s="1182"/>
      <c r="S12" s="1183"/>
      <c r="U12" s="613">
        <v>10</v>
      </c>
      <c r="V12" s="614">
        <v>3</v>
      </c>
      <c r="W12" s="615">
        <v>1</v>
      </c>
      <c r="X12" s="613">
        <v>5</v>
      </c>
      <c r="Z12" s="616">
        <v>10</v>
      </c>
      <c r="AA12" s="617">
        <v>2</v>
      </c>
      <c r="AB12" s="618">
        <v>2</v>
      </c>
      <c r="AC12" s="616">
        <v>2</v>
      </c>
      <c r="AE12" s="619">
        <v>10</v>
      </c>
      <c r="AF12" s="620">
        <v>5</v>
      </c>
      <c r="AG12" s="621">
        <v>12</v>
      </c>
      <c r="AH12" s="619">
        <v>7</v>
      </c>
      <c r="AJ12" s="622">
        <v>10</v>
      </c>
      <c r="AK12" s="623">
        <v>4</v>
      </c>
      <c r="AL12" s="624">
        <v>11</v>
      </c>
      <c r="AM12" s="622">
        <v>11</v>
      </c>
      <c r="AO12" s="625">
        <v>10</v>
      </c>
      <c r="AP12" s="626">
        <v>6</v>
      </c>
      <c r="AQ12" s="627">
        <v>10</v>
      </c>
      <c r="AR12" s="625">
        <v>9</v>
      </c>
      <c r="AT12" s="628">
        <v>10</v>
      </c>
      <c r="AU12" s="629">
        <v>6</v>
      </c>
      <c r="AV12" s="630">
        <v>9</v>
      </c>
      <c r="AW12" s="628">
        <v>9</v>
      </c>
      <c r="AY12" s="631">
        <v>10</v>
      </c>
      <c r="AZ12" s="632">
        <v>4</v>
      </c>
      <c r="BA12" s="633">
        <v>8</v>
      </c>
      <c r="BB12" s="631">
        <v>11</v>
      </c>
      <c r="BD12" s="634">
        <v>10</v>
      </c>
      <c r="BE12" s="635">
        <v>5</v>
      </c>
      <c r="BF12" s="636">
        <v>7</v>
      </c>
      <c r="BG12" s="634">
        <v>7</v>
      </c>
    </row>
    <row r="13" spans="1:59" s="218" customFormat="1" ht="17.25" customHeight="1" x14ac:dyDescent="0.35">
      <c r="A13" s="601">
        <v>11</v>
      </c>
      <c r="B13" s="602">
        <v>2</v>
      </c>
      <c r="C13" s="603">
        <v>3</v>
      </c>
      <c r="D13" s="601">
        <v>1</v>
      </c>
      <c r="F13" s="604">
        <v>11</v>
      </c>
      <c r="G13" s="605">
        <v>1</v>
      </c>
      <c r="H13" s="606">
        <v>4</v>
      </c>
      <c r="I13" s="604">
        <v>4</v>
      </c>
      <c r="K13" s="607">
        <v>11</v>
      </c>
      <c r="L13" s="608">
        <v>2</v>
      </c>
      <c r="M13" s="609">
        <v>1</v>
      </c>
      <c r="N13" s="607">
        <v>1</v>
      </c>
      <c r="P13" s="610">
        <v>11</v>
      </c>
      <c r="Q13" s="611">
        <v>1</v>
      </c>
      <c r="R13" s="612">
        <v>2</v>
      </c>
      <c r="S13" s="610">
        <v>4</v>
      </c>
      <c r="U13" s="613">
        <v>11</v>
      </c>
      <c r="V13" s="614">
        <v>4</v>
      </c>
      <c r="W13" s="615">
        <v>12</v>
      </c>
      <c r="X13" s="613">
        <v>12</v>
      </c>
      <c r="Z13" s="616">
        <v>11</v>
      </c>
      <c r="AA13" s="617">
        <v>3</v>
      </c>
      <c r="AB13" s="618">
        <v>11</v>
      </c>
      <c r="AC13" s="616">
        <v>6</v>
      </c>
      <c r="AE13" s="619">
        <v>11</v>
      </c>
      <c r="AF13" s="620">
        <v>6</v>
      </c>
      <c r="AG13" s="621">
        <v>10</v>
      </c>
      <c r="AH13" s="619">
        <v>10</v>
      </c>
      <c r="AJ13" s="622">
        <v>11</v>
      </c>
      <c r="AK13" s="623">
        <v>5</v>
      </c>
      <c r="AL13" s="624">
        <v>9</v>
      </c>
      <c r="AM13" s="622">
        <v>8</v>
      </c>
      <c r="AO13" s="625">
        <v>11</v>
      </c>
      <c r="AP13" s="626">
        <v>5</v>
      </c>
      <c r="AQ13" s="627">
        <v>8</v>
      </c>
      <c r="AR13" s="625">
        <v>8</v>
      </c>
      <c r="AT13" s="628">
        <v>11</v>
      </c>
      <c r="AU13" s="629">
        <v>6</v>
      </c>
      <c r="AV13" s="630">
        <v>7</v>
      </c>
      <c r="AW13" s="628">
        <v>10</v>
      </c>
      <c r="AY13" s="631">
        <v>11</v>
      </c>
      <c r="AZ13" s="632">
        <v>3</v>
      </c>
      <c r="BA13" s="633">
        <v>6</v>
      </c>
      <c r="BB13" s="631">
        <v>6</v>
      </c>
      <c r="BD13" s="634">
        <v>11</v>
      </c>
      <c r="BE13" s="635">
        <v>4</v>
      </c>
      <c r="BF13" s="636">
        <v>5</v>
      </c>
      <c r="BG13" s="634">
        <v>12</v>
      </c>
    </row>
    <row r="14" spans="1:59" s="218" customFormat="1" ht="17.25" customHeight="1" x14ac:dyDescent="0.35">
      <c r="A14" s="601">
        <v>12</v>
      </c>
      <c r="B14" s="1181" t="s">
        <v>22</v>
      </c>
      <c r="C14" s="1182"/>
      <c r="D14" s="1183"/>
      <c r="F14" s="604">
        <v>12</v>
      </c>
      <c r="G14" s="1181" t="s">
        <v>22</v>
      </c>
      <c r="H14" s="1182"/>
      <c r="I14" s="1183"/>
      <c r="K14" s="607">
        <v>12</v>
      </c>
      <c r="L14" s="608">
        <v>3</v>
      </c>
      <c r="M14" s="609">
        <v>12</v>
      </c>
      <c r="N14" s="607">
        <v>3</v>
      </c>
      <c r="P14" s="610">
        <v>12</v>
      </c>
      <c r="Q14" s="611">
        <v>2</v>
      </c>
      <c r="R14" s="612">
        <v>11</v>
      </c>
      <c r="S14" s="610">
        <v>11</v>
      </c>
      <c r="U14" s="613">
        <v>12</v>
      </c>
      <c r="V14" s="614">
        <v>5</v>
      </c>
      <c r="W14" s="615">
        <v>10</v>
      </c>
      <c r="X14" s="613">
        <v>5</v>
      </c>
      <c r="Z14" s="616">
        <v>12</v>
      </c>
      <c r="AA14" s="617">
        <v>4</v>
      </c>
      <c r="AB14" s="618">
        <v>9</v>
      </c>
      <c r="AC14" s="616">
        <v>9</v>
      </c>
      <c r="AE14" s="619">
        <v>12</v>
      </c>
      <c r="AF14" s="620">
        <v>6</v>
      </c>
      <c r="AG14" s="621">
        <v>8</v>
      </c>
      <c r="AH14" s="619">
        <v>7</v>
      </c>
      <c r="AJ14" s="622">
        <v>12</v>
      </c>
      <c r="AK14" s="623">
        <v>6</v>
      </c>
      <c r="AL14" s="624">
        <v>7</v>
      </c>
      <c r="AM14" s="622">
        <v>7</v>
      </c>
      <c r="AO14" s="625">
        <v>12</v>
      </c>
      <c r="AP14" s="626">
        <v>4</v>
      </c>
      <c r="AQ14" s="627">
        <v>6</v>
      </c>
      <c r="AR14" s="625">
        <v>9</v>
      </c>
      <c r="AT14" s="628">
        <v>12</v>
      </c>
      <c r="AU14" s="629">
        <v>5</v>
      </c>
      <c r="AV14" s="630">
        <v>5</v>
      </c>
      <c r="AW14" s="628">
        <v>5</v>
      </c>
      <c r="AY14" s="631">
        <v>12</v>
      </c>
      <c r="AZ14" s="632">
        <v>2</v>
      </c>
      <c r="BA14" s="633">
        <v>4</v>
      </c>
      <c r="BB14" s="631">
        <v>11</v>
      </c>
      <c r="BD14" s="634">
        <v>12</v>
      </c>
      <c r="BE14" s="635">
        <v>3</v>
      </c>
      <c r="BF14" s="636">
        <v>3</v>
      </c>
      <c r="BG14" s="634">
        <v>3</v>
      </c>
    </row>
    <row r="16" spans="1:59" ht="30" x14ac:dyDescent="0.6">
      <c r="A16" s="1116">
        <v>1</v>
      </c>
      <c r="B16" s="1117"/>
      <c r="C16" s="1117"/>
      <c r="D16" s="1118"/>
      <c r="E16" s="279"/>
      <c r="F16" s="1116">
        <v>2</v>
      </c>
      <c r="G16" s="1117"/>
      <c r="H16" s="1117"/>
      <c r="I16" s="1118"/>
      <c r="J16" s="280"/>
      <c r="K16" s="1116">
        <v>3</v>
      </c>
      <c r="L16" s="1117"/>
      <c r="M16" s="1117"/>
      <c r="N16" s="1118"/>
      <c r="O16" s="280"/>
      <c r="P16" s="1116">
        <v>4</v>
      </c>
      <c r="Q16" s="1117"/>
      <c r="R16" s="1117"/>
      <c r="S16" s="1118"/>
      <c r="T16" s="279"/>
      <c r="U16" s="1116">
        <v>5</v>
      </c>
      <c r="V16" s="1117"/>
      <c r="W16" s="1117"/>
      <c r="X16" s="1118"/>
      <c r="Y16" s="279"/>
      <c r="Z16" s="1116">
        <v>6</v>
      </c>
      <c r="AA16" s="1117"/>
      <c r="AB16" s="1117"/>
      <c r="AC16" s="1118"/>
      <c r="AD16" s="280"/>
      <c r="AE16" s="1116">
        <v>7</v>
      </c>
      <c r="AF16" s="1117"/>
      <c r="AG16" s="1117"/>
      <c r="AH16" s="1118"/>
      <c r="AI16" s="280"/>
      <c r="AJ16" s="1116">
        <v>8</v>
      </c>
      <c r="AK16" s="1117"/>
      <c r="AL16" s="1117"/>
      <c r="AM16" s="1118"/>
      <c r="AN16" s="279"/>
      <c r="AO16" s="1116">
        <v>9</v>
      </c>
      <c r="AP16" s="1117"/>
      <c r="AQ16" s="1117"/>
      <c r="AR16" s="1118"/>
      <c r="AS16" s="279"/>
      <c r="AT16" s="1116">
        <v>10</v>
      </c>
      <c r="AU16" s="1117"/>
      <c r="AV16" s="1117"/>
      <c r="AW16" s="1118"/>
      <c r="AX16" s="280"/>
      <c r="AY16" s="1116">
        <v>11</v>
      </c>
      <c r="AZ16" s="1117"/>
      <c r="BA16" s="1117"/>
      <c r="BB16" s="1118"/>
    </row>
    <row r="17" spans="1:54" ht="56" x14ac:dyDescent="0.35">
      <c r="A17" s="642" t="s">
        <v>5</v>
      </c>
      <c r="B17" s="643" t="s">
        <v>21</v>
      </c>
      <c r="C17" s="644" t="s">
        <v>19</v>
      </c>
      <c r="D17" s="642" t="s">
        <v>20</v>
      </c>
      <c r="E17" s="645"/>
      <c r="F17" s="642" t="s">
        <v>5</v>
      </c>
      <c r="G17" s="643" t="s">
        <v>21</v>
      </c>
      <c r="H17" s="644" t="s">
        <v>19</v>
      </c>
      <c r="I17" s="642" t="s">
        <v>20</v>
      </c>
      <c r="J17" s="218"/>
      <c r="K17" s="642" t="s">
        <v>5</v>
      </c>
      <c r="L17" s="643" t="s">
        <v>21</v>
      </c>
      <c r="M17" s="644" t="s">
        <v>19</v>
      </c>
      <c r="N17" s="642" t="s">
        <v>20</v>
      </c>
      <c r="O17" s="218"/>
      <c r="P17" s="642" t="s">
        <v>5</v>
      </c>
      <c r="Q17" s="643" t="s">
        <v>21</v>
      </c>
      <c r="R17" s="644" t="s">
        <v>19</v>
      </c>
      <c r="S17" s="642" t="s">
        <v>20</v>
      </c>
      <c r="T17" s="639"/>
      <c r="U17" s="642" t="s">
        <v>5</v>
      </c>
      <c r="V17" s="643" t="s">
        <v>21</v>
      </c>
      <c r="W17" s="644" t="s">
        <v>19</v>
      </c>
      <c r="X17" s="642" t="s">
        <v>20</v>
      </c>
      <c r="Y17" s="639"/>
      <c r="Z17" s="642" t="s">
        <v>5</v>
      </c>
      <c r="AA17" s="643" t="s">
        <v>21</v>
      </c>
      <c r="AB17" s="644" t="s">
        <v>19</v>
      </c>
      <c r="AC17" s="642" t="s">
        <v>20</v>
      </c>
      <c r="AD17" s="639"/>
      <c r="AE17" s="642" t="s">
        <v>5</v>
      </c>
      <c r="AF17" s="643" t="s">
        <v>21</v>
      </c>
      <c r="AG17" s="644" t="s">
        <v>19</v>
      </c>
      <c r="AH17" s="642" t="s">
        <v>20</v>
      </c>
      <c r="AI17" s="218"/>
      <c r="AJ17" s="642" t="s">
        <v>5</v>
      </c>
      <c r="AK17" s="643" t="s">
        <v>21</v>
      </c>
      <c r="AL17" s="644" t="s">
        <v>19</v>
      </c>
      <c r="AM17" s="642" t="s">
        <v>20</v>
      </c>
      <c r="AN17" s="218"/>
      <c r="AO17" s="642" t="s">
        <v>5</v>
      </c>
      <c r="AP17" s="643" t="s">
        <v>21</v>
      </c>
      <c r="AQ17" s="644" t="s">
        <v>19</v>
      </c>
      <c r="AR17" s="642" t="s">
        <v>20</v>
      </c>
      <c r="AS17" s="640"/>
      <c r="AT17" s="642" t="s">
        <v>5</v>
      </c>
      <c r="AU17" s="643" t="s">
        <v>21</v>
      </c>
      <c r="AV17" s="644" t="s">
        <v>19</v>
      </c>
      <c r="AW17" s="642" t="s">
        <v>20</v>
      </c>
      <c r="AX17" s="218"/>
      <c r="AY17" s="642" t="s">
        <v>5</v>
      </c>
      <c r="AZ17" s="643" t="s">
        <v>21</v>
      </c>
      <c r="BA17" s="644" t="s">
        <v>19</v>
      </c>
      <c r="BB17" s="642" t="s">
        <v>20</v>
      </c>
    </row>
    <row r="18" spans="1:54" s="218" customFormat="1" ht="17.25" customHeight="1" x14ac:dyDescent="0.35">
      <c r="A18" s="276">
        <v>1</v>
      </c>
      <c r="B18" s="277" t="s">
        <v>7</v>
      </c>
      <c r="C18" s="637">
        <v>10</v>
      </c>
      <c r="D18" s="221">
        <v>1</v>
      </c>
      <c r="E18" s="638"/>
      <c r="F18" s="276">
        <v>1</v>
      </c>
      <c r="G18" s="277" t="s">
        <v>8</v>
      </c>
      <c r="H18" s="637">
        <v>9</v>
      </c>
      <c r="I18" s="221">
        <v>9</v>
      </c>
      <c r="K18" s="276">
        <v>1</v>
      </c>
      <c r="L18" s="277" t="s">
        <v>9</v>
      </c>
      <c r="M18" s="637">
        <v>8</v>
      </c>
      <c r="N18" s="221">
        <v>3</v>
      </c>
      <c r="P18" s="276">
        <v>1</v>
      </c>
      <c r="Q18" s="277" t="s">
        <v>10</v>
      </c>
      <c r="R18" s="637">
        <v>7</v>
      </c>
      <c r="S18" s="221">
        <v>7</v>
      </c>
      <c r="T18" s="639"/>
      <c r="U18" s="276">
        <v>1</v>
      </c>
      <c r="V18" s="277" t="s">
        <v>11</v>
      </c>
      <c r="W18" s="637">
        <v>6</v>
      </c>
      <c r="X18" s="221">
        <v>5</v>
      </c>
      <c r="Y18" s="639"/>
      <c r="Z18" s="276">
        <v>1</v>
      </c>
      <c r="AA18" s="277" t="s">
        <v>11</v>
      </c>
      <c r="AB18" s="637">
        <v>5</v>
      </c>
      <c r="AC18" s="221">
        <v>5</v>
      </c>
      <c r="AD18" s="639"/>
      <c r="AE18" s="276">
        <v>1</v>
      </c>
      <c r="AF18" s="277" t="s">
        <v>10</v>
      </c>
      <c r="AG18" s="637">
        <v>4</v>
      </c>
      <c r="AH18" s="221">
        <v>7</v>
      </c>
      <c r="AI18" s="639"/>
      <c r="AJ18" s="276">
        <v>1</v>
      </c>
      <c r="AK18" s="277" t="s">
        <v>9</v>
      </c>
      <c r="AL18" s="637">
        <v>3</v>
      </c>
      <c r="AM18" s="221">
        <v>3</v>
      </c>
      <c r="AN18" s="639"/>
      <c r="AO18" s="276">
        <v>1</v>
      </c>
      <c r="AP18" s="277" t="s">
        <v>8</v>
      </c>
      <c r="AQ18" s="637">
        <v>2</v>
      </c>
      <c r="AR18" s="221">
        <v>9</v>
      </c>
      <c r="AS18" s="640"/>
      <c r="AT18" s="276">
        <v>1</v>
      </c>
      <c r="AU18" s="277" t="s">
        <v>7</v>
      </c>
      <c r="AV18" s="637">
        <v>1</v>
      </c>
      <c r="AW18" s="221">
        <v>1</v>
      </c>
      <c r="AY18" s="276">
        <v>1</v>
      </c>
      <c r="AZ18" s="1181" t="s">
        <v>22</v>
      </c>
      <c r="BA18" s="1182"/>
      <c r="BB18" s="1183"/>
    </row>
    <row r="19" spans="1:54" s="218" customFormat="1" ht="17.25" customHeight="1" x14ac:dyDescent="0.35">
      <c r="A19" s="276">
        <v>2</v>
      </c>
      <c r="B19" s="277" t="s">
        <v>8</v>
      </c>
      <c r="C19" s="637">
        <v>8</v>
      </c>
      <c r="D19" s="221">
        <v>8</v>
      </c>
      <c r="E19" s="638"/>
      <c r="F19" s="276">
        <v>2</v>
      </c>
      <c r="G19" s="277" t="s">
        <v>9</v>
      </c>
      <c r="H19" s="637">
        <v>7</v>
      </c>
      <c r="I19" s="221">
        <v>2</v>
      </c>
      <c r="K19" s="276">
        <v>2</v>
      </c>
      <c r="L19" s="277" t="s">
        <v>10</v>
      </c>
      <c r="M19" s="637">
        <v>6</v>
      </c>
      <c r="N19" s="221">
        <v>6</v>
      </c>
      <c r="P19" s="276">
        <v>2</v>
      </c>
      <c r="Q19" s="277" t="s">
        <v>11</v>
      </c>
      <c r="R19" s="637">
        <v>5</v>
      </c>
      <c r="S19" s="221">
        <v>4</v>
      </c>
      <c r="T19" s="639"/>
      <c r="U19" s="276">
        <v>2</v>
      </c>
      <c r="V19" s="277" t="s">
        <v>11</v>
      </c>
      <c r="W19" s="637">
        <v>4</v>
      </c>
      <c r="X19" s="221">
        <v>4</v>
      </c>
      <c r="Y19" s="639"/>
      <c r="Z19" s="276">
        <v>2</v>
      </c>
      <c r="AA19" s="277" t="s">
        <v>10</v>
      </c>
      <c r="AB19" s="637">
        <v>3</v>
      </c>
      <c r="AC19" s="221">
        <v>6</v>
      </c>
      <c r="AD19" s="639"/>
      <c r="AE19" s="276">
        <v>2</v>
      </c>
      <c r="AF19" s="277" t="s">
        <v>9</v>
      </c>
      <c r="AG19" s="637">
        <v>2</v>
      </c>
      <c r="AH19" s="221">
        <v>2</v>
      </c>
      <c r="AI19" s="639"/>
      <c r="AJ19" s="276">
        <v>2</v>
      </c>
      <c r="AK19" s="277" t="s">
        <v>8</v>
      </c>
      <c r="AL19" s="637">
        <v>1</v>
      </c>
      <c r="AM19" s="221">
        <v>8</v>
      </c>
      <c r="AN19" s="639"/>
      <c r="AO19" s="276">
        <v>2</v>
      </c>
      <c r="AP19" s="277" t="s">
        <v>7</v>
      </c>
      <c r="AQ19" s="637">
        <v>11</v>
      </c>
      <c r="AR19" s="221">
        <v>11</v>
      </c>
      <c r="AS19" s="640"/>
      <c r="AT19" s="276">
        <v>2</v>
      </c>
      <c r="AU19" s="1181" t="s">
        <v>22</v>
      </c>
      <c r="AV19" s="1182"/>
      <c r="AW19" s="1183"/>
      <c r="AY19" s="276">
        <v>2</v>
      </c>
      <c r="AZ19" s="277" t="s">
        <v>7</v>
      </c>
      <c r="BA19" s="637">
        <v>9</v>
      </c>
      <c r="BB19" s="221">
        <v>11</v>
      </c>
    </row>
    <row r="20" spans="1:54" s="218" customFormat="1" ht="17.25" customHeight="1" x14ac:dyDescent="0.35">
      <c r="A20" s="276">
        <v>3</v>
      </c>
      <c r="B20" s="277" t="s">
        <v>9</v>
      </c>
      <c r="C20" s="637">
        <v>6</v>
      </c>
      <c r="D20" s="221">
        <v>1</v>
      </c>
      <c r="E20" s="638"/>
      <c r="F20" s="276">
        <v>3</v>
      </c>
      <c r="G20" s="277" t="s">
        <v>10</v>
      </c>
      <c r="H20" s="637">
        <v>5</v>
      </c>
      <c r="I20" s="221">
        <v>5</v>
      </c>
      <c r="K20" s="276">
        <v>3</v>
      </c>
      <c r="L20" s="277" t="s">
        <v>11</v>
      </c>
      <c r="M20" s="637">
        <v>4</v>
      </c>
      <c r="N20" s="221">
        <v>3</v>
      </c>
      <c r="P20" s="276">
        <v>3</v>
      </c>
      <c r="Q20" s="277" t="s">
        <v>11</v>
      </c>
      <c r="R20" s="637">
        <v>3</v>
      </c>
      <c r="S20" s="221">
        <v>3</v>
      </c>
      <c r="T20" s="639"/>
      <c r="U20" s="276">
        <v>3</v>
      </c>
      <c r="V20" s="277" t="s">
        <v>10</v>
      </c>
      <c r="W20" s="637">
        <v>2</v>
      </c>
      <c r="X20" s="221">
        <v>5</v>
      </c>
      <c r="Y20" s="639"/>
      <c r="Z20" s="276">
        <v>3</v>
      </c>
      <c r="AA20" s="277" t="s">
        <v>9</v>
      </c>
      <c r="AB20" s="637">
        <v>1</v>
      </c>
      <c r="AC20" s="221">
        <v>1</v>
      </c>
      <c r="AD20" s="639"/>
      <c r="AE20" s="276">
        <v>3</v>
      </c>
      <c r="AF20" s="277" t="s">
        <v>8</v>
      </c>
      <c r="AG20" s="637">
        <v>11</v>
      </c>
      <c r="AH20" s="221">
        <v>7</v>
      </c>
      <c r="AI20" s="639"/>
      <c r="AJ20" s="276">
        <v>3</v>
      </c>
      <c r="AK20" s="277" t="s">
        <v>7</v>
      </c>
      <c r="AL20" s="637">
        <v>10</v>
      </c>
      <c r="AM20" s="221">
        <v>10</v>
      </c>
      <c r="AN20" s="639"/>
      <c r="AO20" s="276">
        <v>3</v>
      </c>
      <c r="AP20" s="1181" t="s">
        <v>22</v>
      </c>
      <c r="AQ20" s="1182"/>
      <c r="AR20" s="1183"/>
      <c r="AS20" s="640"/>
      <c r="AT20" s="276">
        <v>3</v>
      </c>
      <c r="AU20" s="277" t="s">
        <v>7</v>
      </c>
      <c r="AV20" s="637">
        <v>8</v>
      </c>
      <c r="AW20" s="221">
        <v>10</v>
      </c>
      <c r="AY20" s="276">
        <v>3</v>
      </c>
      <c r="AZ20" s="277" t="s">
        <v>8</v>
      </c>
      <c r="BA20" s="637">
        <v>7</v>
      </c>
      <c r="BB20" s="221">
        <v>7</v>
      </c>
    </row>
    <row r="21" spans="1:54" s="218" customFormat="1" ht="17.25" customHeight="1" x14ac:dyDescent="0.35">
      <c r="A21" s="276">
        <v>4</v>
      </c>
      <c r="B21" s="277" t="s">
        <v>10</v>
      </c>
      <c r="C21" s="637">
        <v>4</v>
      </c>
      <c r="D21" s="221">
        <v>4</v>
      </c>
      <c r="E21" s="638"/>
      <c r="F21" s="276">
        <v>4</v>
      </c>
      <c r="G21" s="277" t="s">
        <v>11</v>
      </c>
      <c r="H21" s="637">
        <v>3</v>
      </c>
      <c r="I21" s="221">
        <v>2</v>
      </c>
      <c r="K21" s="276">
        <v>4</v>
      </c>
      <c r="L21" s="277" t="s">
        <v>11</v>
      </c>
      <c r="M21" s="637">
        <v>2</v>
      </c>
      <c r="N21" s="221">
        <v>2</v>
      </c>
      <c r="P21" s="276">
        <v>4</v>
      </c>
      <c r="Q21" s="277" t="s">
        <v>10</v>
      </c>
      <c r="R21" s="637">
        <v>1</v>
      </c>
      <c r="S21" s="221">
        <v>4</v>
      </c>
      <c r="T21" s="639"/>
      <c r="U21" s="276">
        <v>4</v>
      </c>
      <c r="V21" s="277" t="s">
        <v>9</v>
      </c>
      <c r="W21" s="637">
        <v>11</v>
      </c>
      <c r="X21" s="221">
        <v>11</v>
      </c>
      <c r="Y21" s="639"/>
      <c r="Z21" s="276">
        <v>4</v>
      </c>
      <c r="AA21" s="277" t="s">
        <v>8</v>
      </c>
      <c r="AB21" s="637">
        <v>10</v>
      </c>
      <c r="AC21" s="221">
        <v>6</v>
      </c>
      <c r="AD21" s="639"/>
      <c r="AE21" s="276">
        <v>4</v>
      </c>
      <c r="AF21" s="277" t="s">
        <v>7</v>
      </c>
      <c r="AG21" s="637">
        <v>9</v>
      </c>
      <c r="AH21" s="221">
        <v>9</v>
      </c>
      <c r="AI21" s="639"/>
      <c r="AJ21" s="276">
        <v>4</v>
      </c>
      <c r="AK21" s="1181" t="s">
        <v>22</v>
      </c>
      <c r="AL21" s="1182"/>
      <c r="AM21" s="1183"/>
      <c r="AN21" s="639"/>
      <c r="AO21" s="276">
        <v>4</v>
      </c>
      <c r="AP21" s="277" t="s">
        <v>7</v>
      </c>
      <c r="AQ21" s="637">
        <v>7</v>
      </c>
      <c r="AR21" s="221">
        <v>9</v>
      </c>
      <c r="AS21" s="640"/>
      <c r="AT21" s="276">
        <v>4</v>
      </c>
      <c r="AU21" s="277" t="s">
        <v>8</v>
      </c>
      <c r="AV21" s="637">
        <v>6</v>
      </c>
      <c r="AW21" s="221">
        <v>6</v>
      </c>
      <c r="AY21" s="276">
        <v>4</v>
      </c>
      <c r="AZ21" s="277" t="s">
        <v>9</v>
      </c>
      <c r="BA21" s="637">
        <v>5</v>
      </c>
      <c r="BB21" s="221">
        <v>11</v>
      </c>
    </row>
    <row r="22" spans="1:54" s="218" customFormat="1" ht="17.25" customHeight="1" x14ac:dyDescent="0.35">
      <c r="A22" s="276">
        <v>5</v>
      </c>
      <c r="B22" s="277" t="s">
        <v>11</v>
      </c>
      <c r="C22" s="637">
        <v>2</v>
      </c>
      <c r="D22" s="221">
        <v>1</v>
      </c>
      <c r="E22" s="638"/>
      <c r="F22" s="276">
        <v>5</v>
      </c>
      <c r="G22" s="277" t="s">
        <v>11</v>
      </c>
      <c r="H22" s="637">
        <v>1</v>
      </c>
      <c r="I22" s="221">
        <v>1</v>
      </c>
      <c r="K22" s="276">
        <v>5</v>
      </c>
      <c r="L22" s="277" t="s">
        <v>10</v>
      </c>
      <c r="M22" s="637">
        <v>11</v>
      </c>
      <c r="N22" s="221">
        <v>3</v>
      </c>
      <c r="P22" s="276">
        <v>5</v>
      </c>
      <c r="Q22" s="277" t="s">
        <v>9</v>
      </c>
      <c r="R22" s="637">
        <v>10</v>
      </c>
      <c r="S22" s="221">
        <v>10</v>
      </c>
      <c r="T22" s="639"/>
      <c r="U22" s="276">
        <v>5</v>
      </c>
      <c r="V22" s="277" t="s">
        <v>8</v>
      </c>
      <c r="W22" s="637">
        <v>9</v>
      </c>
      <c r="X22" s="221">
        <v>5</v>
      </c>
      <c r="Y22" s="639"/>
      <c r="Z22" s="276">
        <v>5</v>
      </c>
      <c r="AA22" s="277" t="s">
        <v>7</v>
      </c>
      <c r="AB22" s="637">
        <v>8</v>
      </c>
      <c r="AC22" s="221">
        <v>8</v>
      </c>
      <c r="AD22" s="639"/>
      <c r="AE22" s="276">
        <v>5</v>
      </c>
      <c r="AF22" s="1181" t="s">
        <v>22</v>
      </c>
      <c r="AG22" s="1182"/>
      <c r="AH22" s="1183"/>
      <c r="AI22" s="639"/>
      <c r="AJ22" s="276">
        <v>5</v>
      </c>
      <c r="AK22" s="277" t="s">
        <v>7</v>
      </c>
      <c r="AL22" s="637">
        <v>6</v>
      </c>
      <c r="AM22" s="221">
        <v>8</v>
      </c>
      <c r="AN22" s="639"/>
      <c r="AO22" s="276">
        <v>5</v>
      </c>
      <c r="AP22" s="277" t="s">
        <v>8</v>
      </c>
      <c r="AQ22" s="637">
        <v>5</v>
      </c>
      <c r="AR22" s="221">
        <v>5</v>
      </c>
      <c r="AS22" s="640"/>
      <c r="AT22" s="276">
        <v>5</v>
      </c>
      <c r="AU22" s="277" t="s">
        <v>9</v>
      </c>
      <c r="AV22" s="637">
        <v>4</v>
      </c>
      <c r="AW22" s="221">
        <v>10</v>
      </c>
      <c r="AY22" s="276">
        <v>5</v>
      </c>
      <c r="AZ22" s="277" t="s">
        <v>10</v>
      </c>
      <c r="BA22" s="637">
        <v>3</v>
      </c>
      <c r="BB22" s="221">
        <v>3</v>
      </c>
    </row>
    <row r="23" spans="1:54" s="218" customFormat="1" ht="17.25" customHeight="1" x14ac:dyDescent="0.35">
      <c r="A23" s="276">
        <v>6</v>
      </c>
      <c r="B23" s="277" t="s">
        <v>11</v>
      </c>
      <c r="C23" s="637">
        <v>11</v>
      </c>
      <c r="D23" s="221">
        <v>11</v>
      </c>
      <c r="E23" s="638"/>
      <c r="F23" s="276">
        <v>6</v>
      </c>
      <c r="G23" s="277" t="s">
        <v>10</v>
      </c>
      <c r="H23" s="637">
        <v>10</v>
      </c>
      <c r="I23" s="221">
        <v>2</v>
      </c>
      <c r="K23" s="276">
        <v>6</v>
      </c>
      <c r="L23" s="277" t="s">
        <v>9</v>
      </c>
      <c r="M23" s="637">
        <v>9</v>
      </c>
      <c r="N23" s="221">
        <v>9</v>
      </c>
      <c r="P23" s="276">
        <v>6</v>
      </c>
      <c r="Q23" s="277" t="s">
        <v>8</v>
      </c>
      <c r="R23" s="637">
        <v>8</v>
      </c>
      <c r="S23" s="221">
        <v>4</v>
      </c>
      <c r="T23" s="639"/>
      <c r="U23" s="276">
        <v>6</v>
      </c>
      <c r="V23" s="277" t="s">
        <v>7</v>
      </c>
      <c r="W23" s="637">
        <v>7</v>
      </c>
      <c r="X23" s="221">
        <v>7</v>
      </c>
      <c r="Y23" s="639"/>
      <c r="Z23" s="276">
        <v>6</v>
      </c>
      <c r="AA23" s="1181" t="s">
        <v>22</v>
      </c>
      <c r="AB23" s="1182"/>
      <c r="AC23" s="1183"/>
      <c r="AD23" s="639"/>
      <c r="AE23" s="276">
        <v>6</v>
      </c>
      <c r="AF23" s="277" t="s">
        <v>7</v>
      </c>
      <c r="AG23" s="637">
        <v>5</v>
      </c>
      <c r="AH23" s="221">
        <v>7</v>
      </c>
      <c r="AI23" s="639"/>
      <c r="AJ23" s="276">
        <v>6</v>
      </c>
      <c r="AK23" s="277" t="s">
        <v>8</v>
      </c>
      <c r="AL23" s="637">
        <v>4</v>
      </c>
      <c r="AM23" s="221">
        <v>4</v>
      </c>
      <c r="AN23" s="639"/>
      <c r="AO23" s="276">
        <v>6</v>
      </c>
      <c r="AP23" s="277" t="s">
        <v>9</v>
      </c>
      <c r="AQ23" s="637">
        <v>3</v>
      </c>
      <c r="AR23" s="221">
        <v>9</v>
      </c>
      <c r="AS23" s="640"/>
      <c r="AT23" s="276">
        <v>6</v>
      </c>
      <c r="AU23" s="277" t="s">
        <v>10</v>
      </c>
      <c r="AV23" s="637">
        <v>2</v>
      </c>
      <c r="AW23" s="221">
        <v>2</v>
      </c>
      <c r="AY23" s="276">
        <v>6</v>
      </c>
      <c r="AZ23" s="277" t="s">
        <v>11</v>
      </c>
      <c r="BA23" s="637">
        <v>1</v>
      </c>
      <c r="BB23" s="221">
        <v>11</v>
      </c>
    </row>
    <row r="24" spans="1:54" s="218" customFormat="1" ht="17.25" customHeight="1" x14ac:dyDescent="0.35">
      <c r="A24" s="276">
        <v>7</v>
      </c>
      <c r="B24" s="277" t="s">
        <v>10</v>
      </c>
      <c r="C24" s="637">
        <v>9</v>
      </c>
      <c r="D24" s="221">
        <v>1</v>
      </c>
      <c r="E24" s="638"/>
      <c r="F24" s="276">
        <v>7</v>
      </c>
      <c r="G24" s="277" t="s">
        <v>9</v>
      </c>
      <c r="H24" s="637">
        <v>8</v>
      </c>
      <c r="I24" s="221">
        <v>8</v>
      </c>
      <c r="K24" s="276">
        <v>7</v>
      </c>
      <c r="L24" s="277" t="s">
        <v>8</v>
      </c>
      <c r="M24" s="637">
        <v>7</v>
      </c>
      <c r="N24" s="221">
        <v>3</v>
      </c>
      <c r="P24" s="276">
        <v>7</v>
      </c>
      <c r="Q24" s="277" t="s">
        <v>7</v>
      </c>
      <c r="R24" s="637">
        <v>6</v>
      </c>
      <c r="S24" s="221">
        <v>6</v>
      </c>
      <c r="T24" s="639"/>
      <c r="U24" s="276">
        <v>7</v>
      </c>
      <c r="V24" s="1181" t="s">
        <v>22</v>
      </c>
      <c r="W24" s="1182"/>
      <c r="X24" s="1183"/>
      <c r="Y24" s="639"/>
      <c r="Z24" s="276">
        <v>7</v>
      </c>
      <c r="AA24" s="277" t="s">
        <v>7</v>
      </c>
      <c r="AB24" s="641">
        <v>4</v>
      </c>
      <c r="AC24" s="221">
        <v>6</v>
      </c>
      <c r="AD24" s="639"/>
      <c r="AE24" s="276">
        <v>7</v>
      </c>
      <c r="AF24" s="277" t="s">
        <v>8</v>
      </c>
      <c r="AG24" s="637">
        <v>3</v>
      </c>
      <c r="AH24" s="221">
        <v>3</v>
      </c>
      <c r="AI24" s="639"/>
      <c r="AJ24" s="276">
        <v>7</v>
      </c>
      <c r="AK24" s="277" t="s">
        <v>9</v>
      </c>
      <c r="AL24" s="637">
        <v>2</v>
      </c>
      <c r="AM24" s="221">
        <v>8</v>
      </c>
      <c r="AN24" s="639"/>
      <c r="AO24" s="276">
        <v>7</v>
      </c>
      <c r="AP24" s="277" t="s">
        <v>10</v>
      </c>
      <c r="AQ24" s="637">
        <v>1</v>
      </c>
      <c r="AR24" s="221">
        <v>1</v>
      </c>
      <c r="AS24" s="640"/>
      <c r="AT24" s="276">
        <v>7</v>
      </c>
      <c r="AU24" s="277" t="s">
        <v>11</v>
      </c>
      <c r="AV24" s="637">
        <v>11</v>
      </c>
      <c r="AW24" s="221">
        <v>10</v>
      </c>
      <c r="AY24" s="276">
        <v>7</v>
      </c>
      <c r="AZ24" s="277" t="s">
        <v>11</v>
      </c>
      <c r="BA24" s="637">
        <v>10</v>
      </c>
      <c r="BB24" s="221">
        <v>10</v>
      </c>
    </row>
    <row r="25" spans="1:54" s="218" customFormat="1" ht="17.25" customHeight="1" x14ac:dyDescent="0.35">
      <c r="A25" s="276">
        <v>8</v>
      </c>
      <c r="B25" s="277" t="s">
        <v>9</v>
      </c>
      <c r="C25" s="637">
        <v>7</v>
      </c>
      <c r="D25" s="221">
        <v>7</v>
      </c>
      <c r="E25" s="638"/>
      <c r="F25" s="276">
        <v>8</v>
      </c>
      <c r="G25" s="277" t="s">
        <v>8</v>
      </c>
      <c r="H25" s="637">
        <v>6</v>
      </c>
      <c r="I25" s="221">
        <v>2</v>
      </c>
      <c r="K25" s="276">
        <v>8</v>
      </c>
      <c r="L25" s="277" t="s">
        <v>7</v>
      </c>
      <c r="M25" s="637">
        <v>5</v>
      </c>
      <c r="N25" s="221">
        <v>5</v>
      </c>
      <c r="P25" s="276">
        <v>8</v>
      </c>
      <c r="Q25" s="1181" t="s">
        <v>22</v>
      </c>
      <c r="R25" s="1182"/>
      <c r="S25" s="1183"/>
      <c r="T25" s="639"/>
      <c r="U25" s="276">
        <v>8</v>
      </c>
      <c r="V25" s="277" t="s">
        <v>7</v>
      </c>
      <c r="W25" s="637">
        <v>3</v>
      </c>
      <c r="X25" s="221">
        <v>5</v>
      </c>
      <c r="Y25" s="639"/>
      <c r="Z25" s="276">
        <v>8</v>
      </c>
      <c r="AA25" s="277" t="s">
        <v>8</v>
      </c>
      <c r="AB25" s="637">
        <v>2</v>
      </c>
      <c r="AC25" s="221">
        <v>2</v>
      </c>
      <c r="AD25" s="639"/>
      <c r="AE25" s="276">
        <v>8</v>
      </c>
      <c r="AF25" s="277" t="s">
        <v>9</v>
      </c>
      <c r="AG25" s="637">
        <v>1</v>
      </c>
      <c r="AH25" s="221">
        <v>7</v>
      </c>
      <c r="AI25" s="639"/>
      <c r="AJ25" s="276">
        <v>8</v>
      </c>
      <c r="AK25" s="277" t="s">
        <v>10</v>
      </c>
      <c r="AL25" s="637">
        <v>11</v>
      </c>
      <c r="AM25" s="221">
        <v>11</v>
      </c>
      <c r="AN25" s="639"/>
      <c r="AO25" s="276">
        <v>8</v>
      </c>
      <c r="AP25" s="277" t="s">
        <v>11</v>
      </c>
      <c r="AQ25" s="637">
        <v>10</v>
      </c>
      <c r="AR25" s="221">
        <v>9</v>
      </c>
      <c r="AS25" s="640"/>
      <c r="AT25" s="276">
        <v>8</v>
      </c>
      <c r="AU25" s="277" t="s">
        <v>11</v>
      </c>
      <c r="AV25" s="637">
        <v>9</v>
      </c>
      <c r="AW25" s="221">
        <v>9</v>
      </c>
      <c r="AY25" s="276">
        <v>8</v>
      </c>
      <c r="AZ25" s="277" t="s">
        <v>10</v>
      </c>
      <c r="BA25" s="637">
        <v>8</v>
      </c>
      <c r="BB25" s="221">
        <v>11</v>
      </c>
    </row>
    <row r="26" spans="1:54" s="218" customFormat="1" ht="17.25" customHeight="1" x14ac:dyDescent="0.35">
      <c r="A26" s="276">
        <v>9</v>
      </c>
      <c r="B26" s="277" t="s">
        <v>8</v>
      </c>
      <c r="C26" s="637">
        <v>5</v>
      </c>
      <c r="D26" s="221">
        <v>1</v>
      </c>
      <c r="E26" s="638"/>
      <c r="F26" s="276">
        <v>9</v>
      </c>
      <c r="G26" s="277" t="s">
        <v>7</v>
      </c>
      <c r="H26" s="637">
        <v>4</v>
      </c>
      <c r="I26" s="221">
        <v>4</v>
      </c>
      <c r="K26" s="276">
        <v>9</v>
      </c>
      <c r="L26" s="1181" t="s">
        <v>22</v>
      </c>
      <c r="M26" s="1182"/>
      <c r="N26" s="1183"/>
      <c r="P26" s="276">
        <v>9</v>
      </c>
      <c r="Q26" s="277" t="s">
        <v>7</v>
      </c>
      <c r="R26" s="637">
        <v>2</v>
      </c>
      <c r="S26" s="221">
        <v>4</v>
      </c>
      <c r="T26" s="639"/>
      <c r="U26" s="276">
        <v>9</v>
      </c>
      <c r="V26" s="277" t="s">
        <v>8</v>
      </c>
      <c r="W26" s="637">
        <v>1</v>
      </c>
      <c r="X26" s="221">
        <v>1</v>
      </c>
      <c r="Y26" s="639"/>
      <c r="Z26" s="276">
        <v>9</v>
      </c>
      <c r="AA26" s="277" t="s">
        <v>9</v>
      </c>
      <c r="AB26" s="637">
        <v>11</v>
      </c>
      <c r="AC26" s="221">
        <v>6</v>
      </c>
      <c r="AD26" s="639"/>
      <c r="AE26" s="276">
        <v>9</v>
      </c>
      <c r="AF26" s="277" t="s">
        <v>10</v>
      </c>
      <c r="AG26" s="637">
        <v>10</v>
      </c>
      <c r="AH26" s="221">
        <v>10</v>
      </c>
      <c r="AI26" s="639"/>
      <c r="AJ26" s="276">
        <v>9</v>
      </c>
      <c r="AK26" s="277" t="s">
        <v>11</v>
      </c>
      <c r="AL26" s="637">
        <v>9</v>
      </c>
      <c r="AM26" s="221">
        <v>8</v>
      </c>
      <c r="AN26" s="639"/>
      <c r="AO26" s="276">
        <v>9</v>
      </c>
      <c r="AP26" s="277" t="s">
        <v>11</v>
      </c>
      <c r="AQ26" s="637">
        <v>8</v>
      </c>
      <c r="AR26" s="221">
        <v>8</v>
      </c>
      <c r="AS26" s="640"/>
      <c r="AT26" s="276">
        <v>9</v>
      </c>
      <c r="AU26" s="277" t="s">
        <v>10</v>
      </c>
      <c r="AV26" s="637">
        <v>7</v>
      </c>
      <c r="AW26" s="221">
        <v>10</v>
      </c>
      <c r="AY26" s="276">
        <v>9</v>
      </c>
      <c r="AZ26" s="277" t="s">
        <v>9</v>
      </c>
      <c r="BA26" s="637">
        <v>6</v>
      </c>
      <c r="BB26" s="221">
        <v>6</v>
      </c>
    </row>
    <row r="27" spans="1:54" s="218" customFormat="1" ht="17.25" customHeight="1" x14ac:dyDescent="0.35">
      <c r="A27" s="276">
        <v>10</v>
      </c>
      <c r="B27" s="277" t="s">
        <v>7</v>
      </c>
      <c r="C27" s="637">
        <v>3</v>
      </c>
      <c r="D27" s="221">
        <v>3</v>
      </c>
      <c r="E27" s="638"/>
      <c r="F27" s="276">
        <v>10</v>
      </c>
      <c r="G27" s="1181" t="s">
        <v>22</v>
      </c>
      <c r="H27" s="1182"/>
      <c r="I27" s="1183"/>
      <c r="K27" s="276">
        <v>10</v>
      </c>
      <c r="L27" s="277" t="s">
        <v>7</v>
      </c>
      <c r="M27" s="637">
        <v>1</v>
      </c>
      <c r="N27" s="221">
        <v>3</v>
      </c>
      <c r="P27" s="276">
        <v>10</v>
      </c>
      <c r="Q27" s="277" t="s">
        <v>8</v>
      </c>
      <c r="R27" s="637">
        <v>11</v>
      </c>
      <c r="S27" s="221">
        <v>11</v>
      </c>
      <c r="T27" s="639"/>
      <c r="U27" s="276">
        <v>10</v>
      </c>
      <c r="V27" s="277" t="s">
        <v>9</v>
      </c>
      <c r="W27" s="637">
        <v>10</v>
      </c>
      <c r="X27" s="221">
        <v>5</v>
      </c>
      <c r="Y27" s="639"/>
      <c r="Z27" s="276">
        <v>10</v>
      </c>
      <c r="AA27" s="277" t="s">
        <v>10</v>
      </c>
      <c r="AB27" s="637">
        <v>9</v>
      </c>
      <c r="AC27" s="221">
        <v>9</v>
      </c>
      <c r="AD27" s="639"/>
      <c r="AE27" s="276">
        <v>10</v>
      </c>
      <c r="AF27" s="277" t="s">
        <v>11</v>
      </c>
      <c r="AG27" s="637">
        <v>8</v>
      </c>
      <c r="AH27" s="221">
        <v>7</v>
      </c>
      <c r="AI27" s="639"/>
      <c r="AJ27" s="276">
        <v>10</v>
      </c>
      <c r="AK27" s="277" t="s">
        <v>11</v>
      </c>
      <c r="AL27" s="637">
        <v>7</v>
      </c>
      <c r="AM27" s="221">
        <v>7</v>
      </c>
      <c r="AN27" s="639"/>
      <c r="AO27" s="276">
        <v>10</v>
      </c>
      <c r="AP27" s="277" t="s">
        <v>10</v>
      </c>
      <c r="AQ27" s="637">
        <v>6</v>
      </c>
      <c r="AR27" s="221">
        <v>9</v>
      </c>
      <c r="AS27" s="640"/>
      <c r="AT27" s="276">
        <v>10</v>
      </c>
      <c r="AU27" s="277" t="s">
        <v>9</v>
      </c>
      <c r="AV27" s="637">
        <v>5</v>
      </c>
      <c r="AW27" s="221">
        <v>5</v>
      </c>
      <c r="AY27" s="276">
        <v>10</v>
      </c>
      <c r="AZ27" s="277" t="s">
        <v>8</v>
      </c>
      <c r="BA27" s="637">
        <v>4</v>
      </c>
      <c r="BB27" s="221">
        <v>11</v>
      </c>
    </row>
    <row r="28" spans="1:54" s="218" customFormat="1" ht="17.25" customHeight="1" x14ac:dyDescent="0.35">
      <c r="A28" s="276">
        <v>11</v>
      </c>
      <c r="B28" s="1181" t="s">
        <v>22</v>
      </c>
      <c r="C28" s="1182"/>
      <c r="D28" s="1183"/>
      <c r="E28" s="639"/>
      <c r="F28" s="276">
        <v>11</v>
      </c>
      <c r="G28" s="277" t="s">
        <v>7</v>
      </c>
      <c r="H28" s="637">
        <v>11</v>
      </c>
      <c r="I28" s="221">
        <v>2</v>
      </c>
      <c r="K28" s="276">
        <v>11</v>
      </c>
      <c r="L28" s="277" t="s">
        <v>8</v>
      </c>
      <c r="M28" s="637">
        <v>10</v>
      </c>
      <c r="N28" s="221">
        <v>10</v>
      </c>
      <c r="P28" s="276">
        <v>11</v>
      </c>
      <c r="Q28" s="277" t="s">
        <v>9</v>
      </c>
      <c r="R28" s="637">
        <v>9</v>
      </c>
      <c r="S28" s="221">
        <v>4</v>
      </c>
      <c r="T28" s="639"/>
      <c r="U28" s="276">
        <v>11</v>
      </c>
      <c r="V28" s="277" t="s">
        <v>10</v>
      </c>
      <c r="W28" s="637">
        <v>8</v>
      </c>
      <c r="X28" s="221">
        <v>8</v>
      </c>
      <c r="Y28" s="639"/>
      <c r="Z28" s="276">
        <v>11</v>
      </c>
      <c r="AA28" s="277" t="s">
        <v>11</v>
      </c>
      <c r="AB28" s="637">
        <v>7</v>
      </c>
      <c r="AC28" s="221">
        <v>6</v>
      </c>
      <c r="AD28" s="639"/>
      <c r="AE28" s="276">
        <v>11</v>
      </c>
      <c r="AF28" s="277" t="s">
        <v>11</v>
      </c>
      <c r="AG28" s="637">
        <v>6</v>
      </c>
      <c r="AH28" s="221">
        <v>6</v>
      </c>
      <c r="AI28" s="639"/>
      <c r="AJ28" s="276">
        <v>11</v>
      </c>
      <c r="AK28" s="277" t="s">
        <v>10</v>
      </c>
      <c r="AL28" s="637">
        <v>5</v>
      </c>
      <c r="AM28" s="221">
        <v>8</v>
      </c>
      <c r="AN28" s="639"/>
      <c r="AO28" s="276">
        <v>11</v>
      </c>
      <c r="AP28" s="277" t="s">
        <v>9</v>
      </c>
      <c r="AQ28" s="637">
        <v>4</v>
      </c>
      <c r="AR28" s="221">
        <v>4</v>
      </c>
      <c r="AS28" s="640"/>
      <c r="AT28" s="276">
        <v>11</v>
      </c>
      <c r="AU28" s="277" t="s">
        <v>8</v>
      </c>
      <c r="AV28" s="637">
        <v>3</v>
      </c>
      <c r="AW28" s="221">
        <v>10</v>
      </c>
      <c r="AY28" s="276">
        <v>11</v>
      </c>
      <c r="AZ28" s="277" t="s">
        <v>7</v>
      </c>
      <c r="BA28" s="637">
        <v>2</v>
      </c>
      <c r="BB28" s="221">
        <v>2</v>
      </c>
    </row>
  </sheetData>
  <mergeCells count="46">
    <mergeCell ref="BD1:BG1"/>
    <mergeCell ref="A1:D1"/>
    <mergeCell ref="F1:I1"/>
    <mergeCell ref="K1:N1"/>
    <mergeCell ref="P1:S1"/>
    <mergeCell ref="U1:X1"/>
    <mergeCell ref="Z1:AC1"/>
    <mergeCell ref="AE1:AH1"/>
    <mergeCell ref="AJ1:AM1"/>
    <mergeCell ref="AO1:AR1"/>
    <mergeCell ref="AT1:AW1"/>
    <mergeCell ref="AY1:BB1"/>
    <mergeCell ref="AZ4:BB4"/>
    <mergeCell ref="BE4:BG4"/>
    <mergeCell ref="AP6:AR6"/>
    <mergeCell ref="AU6:AW6"/>
    <mergeCell ref="AF8:AH8"/>
    <mergeCell ref="AK8:AM8"/>
    <mergeCell ref="V10:X10"/>
    <mergeCell ref="AA10:AC10"/>
    <mergeCell ref="L12:N12"/>
    <mergeCell ref="Q12:S12"/>
    <mergeCell ref="B14:D14"/>
    <mergeCell ref="G14:I14"/>
    <mergeCell ref="AZ18:BB18"/>
    <mergeCell ref="A16:D16"/>
    <mergeCell ref="F16:I16"/>
    <mergeCell ref="K16:N16"/>
    <mergeCell ref="P16:S16"/>
    <mergeCell ref="U16:X16"/>
    <mergeCell ref="Z16:AC16"/>
    <mergeCell ref="AE16:AH16"/>
    <mergeCell ref="AJ16:AM16"/>
    <mergeCell ref="AO16:AR16"/>
    <mergeCell ref="AT16:AW16"/>
    <mergeCell ref="AY16:BB16"/>
    <mergeCell ref="Q25:S25"/>
    <mergeCell ref="L26:N26"/>
    <mergeCell ref="G27:I27"/>
    <mergeCell ref="B28:D28"/>
    <mergeCell ref="AU19:AW19"/>
    <mergeCell ref="AP20:AR20"/>
    <mergeCell ref="AK21:AM21"/>
    <mergeCell ref="AF22:AH22"/>
    <mergeCell ref="AA23:AC23"/>
    <mergeCell ref="V24:X24"/>
  </mergeCells>
  <pageMargins left="0.51181102362204722" right="0.51181102362204722" top="0.78740157480314965" bottom="0.78740157480314965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C134"/>
  <sheetViews>
    <sheetView topLeftCell="A64" zoomScale="55" zoomScaleNormal="55" workbookViewId="0">
      <selection activeCell="CG110" sqref="CG110"/>
    </sheetView>
  </sheetViews>
  <sheetFormatPr baseColWidth="10" defaultRowHeight="13" x14ac:dyDescent="0.3"/>
  <cols>
    <col min="2" max="4" width="4.7265625" customWidth="1"/>
    <col min="5" max="5" width="4.7265625" style="15" customWidth="1"/>
    <col min="6" max="6" width="1" customWidth="1"/>
    <col min="7" max="8" width="4.7265625" style="16" customWidth="1"/>
    <col min="9" max="9" width="4.7265625" customWidth="1"/>
    <col min="10" max="10" width="5" customWidth="1"/>
    <col min="11" max="11" width="1" customWidth="1"/>
    <col min="12" max="13" width="4.7265625" customWidth="1"/>
    <col min="14" max="14" width="4.7265625" style="16" customWidth="1"/>
    <col min="15" max="15" width="4.7265625" customWidth="1"/>
    <col min="16" max="16" width="1" style="16" customWidth="1"/>
    <col min="17" max="19" width="4.7265625" customWidth="1"/>
    <col min="20" max="20" width="4.7265625" style="16" customWidth="1"/>
    <col min="21" max="21" width="1" customWidth="1"/>
    <col min="22" max="23" width="4.7265625" style="16" customWidth="1"/>
    <col min="24" max="25" width="4.7265625" customWidth="1"/>
    <col min="26" max="26" width="1" customWidth="1"/>
    <col min="27" max="28" width="4.7265625" customWidth="1"/>
    <col min="29" max="29" width="4.7265625" style="16" customWidth="1"/>
    <col min="30" max="30" width="4.7265625" customWidth="1"/>
    <col min="31" max="31" width="1" style="16" customWidth="1"/>
    <col min="32" max="34" width="4.7265625" customWidth="1"/>
    <col min="35" max="35" width="4.7265625" style="16" customWidth="1"/>
    <col min="36" max="36" width="1" customWidth="1"/>
    <col min="37" max="38" width="4.7265625" style="16" customWidth="1"/>
    <col min="39" max="40" width="4.7265625" customWidth="1"/>
    <col min="41" max="41" width="1" customWidth="1"/>
    <col min="42" max="45" width="4.7265625" customWidth="1"/>
    <col min="46" max="46" width="1" customWidth="1"/>
    <col min="47" max="50" width="4.7265625" customWidth="1"/>
    <col min="51" max="51" width="1" customWidth="1"/>
    <col min="52" max="55" width="4.7265625" customWidth="1"/>
    <col min="56" max="56" width="1" customWidth="1"/>
    <col min="57" max="60" width="4.54296875" customWidth="1"/>
    <col min="61" max="61" width="1" customWidth="1"/>
    <col min="62" max="65" width="4.81640625" customWidth="1"/>
    <col min="66" max="66" width="2.1796875" customWidth="1"/>
    <col min="67" max="70" width="4.7265625" customWidth="1"/>
    <col min="71" max="71" width="2.26953125" customWidth="1"/>
    <col min="72" max="75" width="4.7265625" customWidth="1"/>
  </cols>
  <sheetData>
    <row r="1" spans="2:70" ht="32.5" x14ac:dyDescent="0.85">
      <c r="G1" s="6" t="s">
        <v>12</v>
      </c>
      <c r="H1"/>
      <c r="J1" s="15"/>
      <c r="L1" s="16"/>
      <c r="M1" s="16"/>
      <c r="N1"/>
      <c r="P1"/>
      <c r="S1" s="16"/>
      <c r="T1"/>
      <c r="U1" s="16"/>
      <c r="V1"/>
      <c r="W1"/>
      <c r="Y1" s="16"/>
      <c r="AA1" s="16"/>
      <c r="AB1" s="16"/>
      <c r="AC1"/>
      <c r="AE1"/>
      <c r="AH1" s="16"/>
      <c r="AI1"/>
      <c r="AJ1" s="16"/>
      <c r="AK1"/>
      <c r="AL1"/>
      <c r="AN1" s="16"/>
      <c r="AU1" s="586"/>
    </row>
    <row r="2" spans="2:70" ht="9" customHeight="1" x14ac:dyDescent="0.3"/>
    <row r="3" spans="2:70" ht="28" x14ac:dyDescent="0.6">
      <c r="B3" s="1113">
        <v>1</v>
      </c>
      <c r="C3" s="1114"/>
      <c r="D3" s="1114"/>
      <c r="E3" s="1115"/>
      <c r="F3" s="36"/>
      <c r="G3" s="1113">
        <v>2</v>
      </c>
      <c r="H3" s="1114"/>
      <c r="I3" s="1114"/>
      <c r="J3" s="1115"/>
      <c r="K3" s="36"/>
      <c r="L3" s="1113">
        <v>3</v>
      </c>
      <c r="M3" s="1114"/>
      <c r="N3" s="1114"/>
      <c r="O3" s="1115"/>
      <c r="P3" s="36"/>
      <c r="Q3" s="1113">
        <v>4</v>
      </c>
      <c r="R3" s="1114"/>
      <c r="S3" s="1114"/>
      <c r="T3" s="1115"/>
      <c r="U3" s="36"/>
      <c r="V3" s="1113">
        <v>5</v>
      </c>
      <c r="W3" s="1114"/>
      <c r="X3" s="1114"/>
      <c r="Y3" s="1115"/>
      <c r="Z3" s="36"/>
      <c r="AA3" s="1113">
        <v>6</v>
      </c>
      <c r="AB3" s="1114"/>
      <c r="AC3" s="1114"/>
      <c r="AD3" s="1115"/>
      <c r="AE3" s="36"/>
      <c r="AF3" s="1113">
        <v>7</v>
      </c>
      <c r="AG3" s="1114"/>
      <c r="AH3" s="1114"/>
      <c r="AI3" s="1115"/>
      <c r="AJ3" s="36"/>
      <c r="AK3" s="1113">
        <v>8</v>
      </c>
      <c r="AL3" s="1114"/>
      <c r="AM3" s="1114"/>
      <c r="AN3" s="1115"/>
      <c r="AO3" s="36"/>
      <c r="AP3" s="1113">
        <v>9</v>
      </c>
      <c r="AQ3" s="1114"/>
      <c r="AR3" s="1114"/>
      <c r="AS3" s="1115"/>
      <c r="AT3" s="36"/>
      <c r="AU3" s="1113">
        <v>10</v>
      </c>
      <c r="AV3" s="1114"/>
      <c r="AW3" s="1114"/>
      <c r="AX3" s="1115"/>
      <c r="AY3" s="36"/>
      <c r="AZ3" s="1113">
        <v>11</v>
      </c>
      <c r="BA3" s="1114"/>
      <c r="BB3" s="1114"/>
      <c r="BC3" s="1115"/>
      <c r="BD3" s="36"/>
      <c r="BE3" s="1113">
        <v>12</v>
      </c>
      <c r="BF3" s="1114"/>
      <c r="BG3" s="1114"/>
      <c r="BH3" s="1115"/>
      <c r="BI3" s="36"/>
      <c r="BJ3" s="1113">
        <v>13</v>
      </c>
      <c r="BK3" s="1114"/>
      <c r="BL3" s="1114"/>
      <c r="BM3" s="1115"/>
      <c r="BN3" s="585"/>
      <c r="BO3" s="585"/>
      <c r="BP3" s="585"/>
      <c r="BQ3" s="585"/>
      <c r="BR3" s="36"/>
    </row>
    <row r="4" spans="2:70" ht="64" x14ac:dyDescent="0.25">
      <c r="B4" s="263" t="s">
        <v>5</v>
      </c>
      <c r="C4" s="265" t="s">
        <v>21</v>
      </c>
      <c r="D4" s="264" t="s">
        <v>19</v>
      </c>
      <c r="E4" s="263" t="s">
        <v>20</v>
      </c>
      <c r="F4" s="37"/>
      <c r="G4" s="263" t="s">
        <v>5</v>
      </c>
      <c r="H4" s="265" t="s">
        <v>21</v>
      </c>
      <c r="I4" s="264" t="s">
        <v>19</v>
      </c>
      <c r="J4" s="263" t="s">
        <v>20</v>
      </c>
      <c r="K4" s="37"/>
      <c r="L4" s="263" t="s">
        <v>5</v>
      </c>
      <c r="M4" s="265" t="s">
        <v>21</v>
      </c>
      <c r="N4" s="264" t="s">
        <v>19</v>
      </c>
      <c r="O4" s="263" t="s">
        <v>20</v>
      </c>
      <c r="P4" s="37"/>
      <c r="Q4" s="263" t="s">
        <v>5</v>
      </c>
      <c r="R4" s="265" t="s">
        <v>21</v>
      </c>
      <c r="S4" s="264" t="s">
        <v>19</v>
      </c>
      <c r="T4" s="263" t="s">
        <v>20</v>
      </c>
      <c r="U4" s="37"/>
      <c r="V4" s="263" t="s">
        <v>5</v>
      </c>
      <c r="W4" s="265" t="s">
        <v>21</v>
      </c>
      <c r="X4" s="264" t="s">
        <v>19</v>
      </c>
      <c r="Y4" s="263" t="s">
        <v>20</v>
      </c>
      <c r="Z4" s="37"/>
      <c r="AA4" s="263" t="s">
        <v>5</v>
      </c>
      <c r="AB4" s="265" t="s">
        <v>21</v>
      </c>
      <c r="AC4" s="264" t="s">
        <v>19</v>
      </c>
      <c r="AD4" s="263" t="s">
        <v>20</v>
      </c>
      <c r="AE4" s="37"/>
      <c r="AF4" s="263" t="s">
        <v>5</v>
      </c>
      <c r="AG4" s="265" t="s">
        <v>21</v>
      </c>
      <c r="AH4" s="264" t="s">
        <v>19</v>
      </c>
      <c r="AI4" s="263" t="s">
        <v>20</v>
      </c>
      <c r="AJ4" s="37"/>
      <c r="AK4" s="263" t="s">
        <v>5</v>
      </c>
      <c r="AL4" s="265" t="s">
        <v>21</v>
      </c>
      <c r="AM4" s="264" t="s">
        <v>19</v>
      </c>
      <c r="AN4" s="263" t="s">
        <v>20</v>
      </c>
      <c r="AO4" s="37"/>
      <c r="AP4" s="263" t="s">
        <v>5</v>
      </c>
      <c r="AQ4" s="265" t="s">
        <v>21</v>
      </c>
      <c r="AR4" s="264" t="s">
        <v>19</v>
      </c>
      <c r="AS4" s="263" t="s">
        <v>20</v>
      </c>
      <c r="AT4" s="37"/>
      <c r="AU4" s="263" t="s">
        <v>5</v>
      </c>
      <c r="AV4" s="265" t="s">
        <v>21</v>
      </c>
      <c r="AW4" s="264" t="s">
        <v>19</v>
      </c>
      <c r="AX4" s="263" t="s">
        <v>20</v>
      </c>
      <c r="AY4" s="37"/>
      <c r="AZ4" s="263" t="s">
        <v>5</v>
      </c>
      <c r="BA4" s="265" t="s">
        <v>21</v>
      </c>
      <c r="BB4" s="264" t="s">
        <v>19</v>
      </c>
      <c r="BC4" s="263" t="s">
        <v>20</v>
      </c>
      <c r="BD4" s="37"/>
      <c r="BE4" s="263" t="s">
        <v>5</v>
      </c>
      <c r="BF4" s="265" t="s">
        <v>21</v>
      </c>
      <c r="BG4" s="264" t="s">
        <v>19</v>
      </c>
      <c r="BH4" s="263" t="s">
        <v>20</v>
      </c>
      <c r="BI4" s="37"/>
      <c r="BJ4" s="263" t="s">
        <v>5</v>
      </c>
      <c r="BK4" s="265" t="s">
        <v>21</v>
      </c>
      <c r="BL4" s="264" t="s">
        <v>19</v>
      </c>
      <c r="BM4" s="263" t="s">
        <v>20</v>
      </c>
    </row>
    <row r="5" spans="2:70" s="5" customFormat="1" ht="21" customHeight="1" x14ac:dyDescent="0.4">
      <c r="B5" s="266">
        <v>1</v>
      </c>
      <c r="C5" s="267" t="s">
        <v>7</v>
      </c>
      <c r="D5" s="540">
        <v>12</v>
      </c>
      <c r="E5" s="266">
        <v>1</v>
      </c>
      <c r="F5" s="45"/>
      <c r="G5" s="266">
        <v>1</v>
      </c>
      <c r="H5" s="267" t="s">
        <v>8</v>
      </c>
      <c r="I5" s="540">
        <v>11</v>
      </c>
      <c r="J5" s="266">
        <v>11</v>
      </c>
      <c r="K5" s="45"/>
      <c r="L5" s="266">
        <v>1</v>
      </c>
      <c r="M5" s="267" t="s">
        <v>9</v>
      </c>
      <c r="N5" s="540">
        <v>10</v>
      </c>
      <c r="O5" s="266">
        <v>3</v>
      </c>
      <c r="P5" s="45"/>
      <c r="Q5" s="266">
        <v>1</v>
      </c>
      <c r="R5" s="267" t="s">
        <v>10</v>
      </c>
      <c r="S5" s="540">
        <v>9</v>
      </c>
      <c r="T5" s="266">
        <v>9</v>
      </c>
      <c r="U5" s="45"/>
      <c r="V5" s="266">
        <v>1</v>
      </c>
      <c r="W5" s="267" t="s">
        <v>11</v>
      </c>
      <c r="X5" s="540">
        <v>8</v>
      </c>
      <c r="Y5" s="266">
        <v>5</v>
      </c>
      <c r="Z5" s="45"/>
      <c r="AA5" s="266">
        <v>1</v>
      </c>
      <c r="AB5" s="267" t="s">
        <v>13</v>
      </c>
      <c r="AC5" s="540">
        <v>7</v>
      </c>
      <c r="AD5" s="266">
        <v>7</v>
      </c>
      <c r="AE5" s="45"/>
      <c r="AF5" s="266">
        <v>1</v>
      </c>
      <c r="AG5" s="267" t="s">
        <v>13</v>
      </c>
      <c r="AH5" s="540">
        <v>6</v>
      </c>
      <c r="AI5" s="266">
        <v>7</v>
      </c>
      <c r="AJ5" s="45"/>
      <c r="AK5" s="266">
        <v>1</v>
      </c>
      <c r="AL5" s="267" t="s">
        <v>11</v>
      </c>
      <c r="AM5" s="540">
        <v>5</v>
      </c>
      <c r="AN5" s="266">
        <v>5</v>
      </c>
      <c r="AO5" s="45"/>
      <c r="AP5" s="266">
        <v>1</v>
      </c>
      <c r="AQ5" s="267" t="s">
        <v>10</v>
      </c>
      <c r="AR5" s="540">
        <v>4</v>
      </c>
      <c r="AS5" s="266">
        <v>9</v>
      </c>
      <c r="AT5" s="45"/>
      <c r="AU5" s="266">
        <v>1</v>
      </c>
      <c r="AV5" s="267" t="s">
        <v>9</v>
      </c>
      <c r="AW5" s="540">
        <v>3</v>
      </c>
      <c r="AX5" s="266">
        <v>3</v>
      </c>
      <c r="AY5" s="45"/>
      <c r="AZ5" s="266">
        <v>1</v>
      </c>
      <c r="BA5" s="267" t="s">
        <v>8</v>
      </c>
      <c r="BB5" s="540">
        <v>2</v>
      </c>
      <c r="BC5" s="266">
        <v>11</v>
      </c>
      <c r="BD5" s="45"/>
      <c r="BE5" s="266">
        <v>1</v>
      </c>
      <c r="BF5" s="267" t="s">
        <v>7</v>
      </c>
      <c r="BG5" s="540">
        <v>1</v>
      </c>
      <c r="BH5" s="266">
        <v>12</v>
      </c>
      <c r="BI5" s="45"/>
      <c r="BJ5" s="266">
        <v>1</v>
      </c>
      <c r="BK5" s="1098" t="s">
        <v>22</v>
      </c>
      <c r="BL5" s="1099"/>
      <c r="BM5" s="1100"/>
    </row>
    <row r="6" spans="2:70" s="5" customFormat="1" ht="21" customHeight="1" x14ac:dyDescent="0.4">
      <c r="B6" s="266">
        <v>2</v>
      </c>
      <c r="C6" s="267" t="s">
        <v>8</v>
      </c>
      <c r="D6" s="540">
        <v>10</v>
      </c>
      <c r="E6" s="266">
        <v>10</v>
      </c>
      <c r="F6" s="45"/>
      <c r="G6" s="266">
        <v>2</v>
      </c>
      <c r="H6" s="267" t="s">
        <v>9</v>
      </c>
      <c r="I6" s="540">
        <v>9</v>
      </c>
      <c r="J6" s="266">
        <v>2</v>
      </c>
      <c r="K6" s="45"/>
      <c r="L6" s="266">
        <v>2</v>
      </c>
      <c r="M6" s="267" t="s">
        <v>10</v>
      </c>
      <c r="N6" s="540">
        <v>8</v>
      </c>
      <c r="O6" s="266">
        <v>8</v>
      </c>
      <c r="P6" s="45"/>
      <c r="Q6" s="266">
        <v>2</v>
      </c>
      <c r="R6" s="267" t="s">
        <v>11</v>
      </c>
      <c r="S6" s="540">
        <v>7</v>
      </c>
      <c r="T6" s="266">
        <v>4</v>
      </c>
      <c r="U6" s="45"/>
      <c r="V6" s="266">
        <v>2</v>
      </c>
      <c r="W6" s="267" t="s">
        <v>13</v>
      </c>
      <c r="X6" s="540">
        <v>6</v>
      </c>
      <c r="Y6" s="266">
        <v>6</v>
      </c>
      <c r="Z6" s="45"/>
      <c r="AA6" s="266">
        <v>2</v>
      </c>
      <c r="AB6" s="267" t="s">
        <v>13</v>
      </c>
      <c r="AC6" s="540">
        <v>5</v>
      </c>
      <c r="AD6" s="266">
        <v>6</v>
      </c>
      <c r="AE6" s="45"/>
      <c r="AF6" s="266">
        <v>2</v>
      </c>
      <c r="AG6" s="267" t="s">
        <v>11</v>
      </c>
      <c r="AH6" s="540">
        <v>4</v>
      </c>
      <c r="AI6" s="266">
        <v>4</v>
      </c>
      <c r="AJ6" s="45"/>
      <c r="AK6" s="266">
        <v>2</v>
      </c>
      <c r="AL6" s="267" t="s">
        <v>10</v>
      </c>
      <c r="AM6" s="540">
        <v>3</v>
      </c>
      <c r="AN6" s="266">
        <v>8</v>
      </c>
      <c r="AO6" s="45"/>
      <c r="AP6" s="266">
        <v>2</v>
      </c>
      <c r="AQ6" s="267" t="s">
        <v>9</v>
      </c>
      <c r="AR6" s="540">
        <v>2</v>
      </c>
      <c r="AS6" s="266">
        <v>2</v>
      </c>
      <c r="AT6" s="45"/>
      <c r="AU6" s="266">
        <v>2</v>
      </c>
      <c r="AV6" s="267" t="s">
        <v>8</v>
      </c>
      <c r="AW6" s="540">
        <v>1</v>
      </c>
      <c r="AX6" s="266">
        <v>10</v>
      </c>
      <c r="AY6" s="45"/>
      <c r="AZ6" s="266">
        <v>2</v>
      </c>
      <c r="BA6" s="267" t="s">
        <v>7</v>
      </c>
      <c r="BB6" s="540">
        <v>13</v>
      </c>
      <c r="BC6" s="266">
        <v>11</v>
      </c>
      <c r="BD6" s="45"/>
      <c r="BE6" s="266">
        <v>2</v>
      </c>
      <c r="BF6" s="1098" t="s">
        <v>22</v>
      </c>
      <c r="BG6" s="1099"/>
      <c r="BH6" s="1100"/>
      <c r="BI6" s="45"/>
      <c r="BJ6" s="266">
        <v>2</v>
      </c>
      <c r="BK6" s="267" t="s">
        <v>7</v>
      </c>
      <c r="BL6" s="540">
        <v>11</v>
      </c>
      <c r="BM6" s="266">
        <v>13</v>
      </c>
    </row>
    <row r="7" spans="2:70" s="5" customFormat="1" ht="21" customHeight="1" x14ac:dyDescent="0.4">
      <c r="B7" s="266">
        <v>3</v>
      </c>
      <c r="C7" s="267" t="s">
        <v>9</v>
      </c>
      <c r="D7" s="540">
        <v>8</v>
      </c>
      <c r="E7" s="266">
        <v>1</v>
      </c>
      <c r="F7" s="45"/>
      <c r="G7" s="266">
        <v>3</v>
      </c>
      <c r="H7" s="267" t="s">
        <v>10</v>
      </c>
      <c r="I7" s="540">
        <v>7</v>
      </c>
      <c r="J7" s="266">
        <v>7</v>
      </c>
      <c r="K7" s="45"/>
      <c r="L7" s="266">
        <v>3</v>
      </c>
      <c r="M7" s="267" t="s">
        <v>11</v>
      </c>
      <c r="N7" s="540">
        <v>6</v>
      </c>
      <c r="O7" s="266">
        <v>3</v>
      </c>
      <c r="P7" s="45"/>
      <c r="Q7" s="266">
        <v>3</v>
      </c>
      <c r="R7" s="267" t="s">
        <v>13</v>
      </c>
      <c r="S7" s="540">
        <v>5</v>
      </c>
      <c r="T7" s="266">
        <v>4</v>
      </c>
      <c r="U7" s="45"/>
      <c r="V7" s="266">
        <v>3</v>
      </c>
      <c r="W7" s="267" t="s">
        <v>13</v>
      </c>
      <c r="X7" s="540">
        <v>4</v>
      </c>
      <c r="Y7" s="266">
        <v>5</v>
      </c>
      <c r="Z7" s="45"/>
      <c r="AA7" s="266">
        <v>3</v>
      </c>
      <c r="AB7" s="267" t="s">
        <v>11</v>
      </c>
      <c r="AC7" s="540">
        <v>3</v>
      </c>
      <c r="AD7" s="266">
        <v>3</v>
      </c>
      <c r="AE7" s="45"/>
      <c r="AF7" s="266">
        <v>3</v>
      </c>
      <c r="AG7" s="267" t="s">
        <v>10</v>
      </c>
      <c r="AH7" s="540">
        <v>2</v>
      </c>
      <c r="AI7" s="266">
        <v>7</v>
      </c>
      <c r="AJ7" s="45"/>
      <c r="AK7" s="266">
        <v>3</v>
      </c>
      <c r="AL7" s="267" t="s">
        <v>9</v>
      </c>
      <c r="AM7" s="540">
        <v>1</v>
      </c>
      <c r="AN7" s="266">
        <v>1</v>
      </c>
      <c r="AO7" s="45"/>
      <c r="AP7" s="266">
        <v>3</v>
      </c>
      <c r="AQ7" s="267" t="s">
        <v>8</v>
      </c>
      <c r="AR7" s="540">
        <v>13</v>
      </c>
      <c r="AS7" s="266">
        <v>9</v>
      </c>
      <c r="AT7" s="45"/>
      <c r="AU7" s="266">
        <v>3</v>
      </c>
      <c r="AV7" s="267" t="s">
        <v>7</v>
      </c>
      <c r="AW7" s="540">
        <v>12</v>
      </c>
      <c r="AX7" s="266">
        <v>12</v>
      </c>
      <c r="AY7" s="45"/>
      <c r="AZ7" s="266">
        <v>3</v>
      </c>
      <c r="BA7" s="1098" t="s">
        <v>22</v>
      </c>
      <c r="BB7" s="1099"/>
      <c r="BC7" s="1100"/>
      <c r="BD7" s="45"/>
      <c r="BE7" s="266">
        <v>3</v>
      </c>
      <c r="BF7" s="267" t="s">
        <v>7</v>
      </c>
      <c r="BG7" s="540">
        <v>10</v>
      </c>
      <c r="BH7" s="266">
        <v>12</v>
      </c>
      <c r="BI7" s="45"/>
      <c r="BJ7" s="266">
        <v>3</v>
      </c>
      <c r="BK7" s="267" t="s">
        <v>8</v>
      </c>
      <c r="BL7" s="540">
        <v>9</v>
      </c>
      <c r="BM7" s="266">
        <v>9</v>
      </c>
    </row>
    <row r="8" spans="2:70" s="5" customFormat="1" ht="21" customHeight="1" x14ac:dyDescent="0.4">
      <c r="B8" s="266">
        <v>4</v>
      </c>
      <c r="C8" s="267" t="s">
        <v>10</v>
      </c>
      <c r="D8" s="540">
        <v>6</v>
      </c>
      <c r="E8" s="266">
        <v>6</v>
      </c>
      <c r="F8" s="45"/>
      <c r="G8" s="266">
        <v>4</v>
      </c>
      <c r="H8" s="267" t="s">
        <v>11</v>
      </c>
      <c r="I8" s="540">
        <v>5</v>
      </c>
      <c r="J8" s="266">
        <v>2</v>
      </c>
      <c r="K8" s="45"/>
      <c r="L8" s="266">
        <v>4</v>
      </c>
      <c r="M8" s="267" t="s">
        <v>13</v>
      </c>
      <c r="N8" s="540">
        <v>4</v>
      </c>
      <c r="O8" s="266">
        <v>4</v>
      </c>
      <c r="P8" s="45"/>
      <c r="Q8" s="266">
        <v>4</v>
      </c>
      <c r="R8" s="267" t="s">
        <v>13</v>
      </c>
      <c r="S8" s="540">
        <v>3</v>
      </c>
      <c r="T8" s="266">
        <v>4</v>
      </c>
      <c r="U8" s="45"/>
      <c r="V8" s="266">
        <v>4</v>
      </c>
      <c r="W8" s="267" t="s">
        <v>11</v>
      </c>
      <c r="X8" s="540">
        <v>2</v>
      </c>
      <c r="Y8" s="266">
        <v>2</v>
      </c>
      <c r="Z8" s="45"/>
      <c r="AA8" s="266">
        <v>4</v>
      </c>
      <c r="AB8" s="267" t="s">
        <v>10</v>
      </c>
      <c r="AC8" s="540">
        <v>1</v>
      </c>
      <c r="AD8" s="266">
        <v>6</v>
      </c>
      <c r="AE8" s="45"/>
      <c r="AF8" s="266">
        <v>4</v>
      </c>
      <c r="AG8" s="267" t="s">
        <v>9</v>
      </c>
      <c r="AH8" s="540">
        <v>13</v>
      </c>
      <c r="AI8" s="266">
        <v>13</v>
      </c>
      <c r="AJ8" s="45"/>
      <c r="AK8" s="266">
        <v>4</v>
      </c>
      <c r="AL8" s="267" t="s">
        <v>8</v>
      </c>
      <c r="AM8" s="540">
        <v>12</v>
      </c>
      <c r="AN8" s="266">
        <v>8</v>
      </c>
      <c r="AO8" s="45"/>
      <c r="AP8" s="266">
        <v>4</v>
      </c>
      <c r="AQ8" s="267" t="s">
        <v>7</v>
      </c>
      <c r="AR8" s="540">
        <v>11</v>
      </c>
      <c r="AS8" s="266">
        <v>11</v>
      </c>
      <c r="AT8" s="45"/>
      <c r="AU8" s="266">
        <v>4</v>
      </c>
      <c r="AV8" s="1098" t="s">
        <v>22</v>
      </c>
      <c r="AW8" s="1099"/>
      <c r="AX8" s="1100"/>
      <c r="AY8" s="45"/>
      <c r="AZ8" s="266">
        <v>4</v>
      </c>
      <c r="BA8" s="267" t="s">
        <v>7</v>
      </c>
      <c r="BB8" s="540">
        <v>9</v>
      </c>
      <c r="BC8" s="266">
        <v>11</v>
      </c>
      <c r="BD8" s="45"/>
      <c r="BE8" s="266">
        <v>4</v>
      </c>
      <c r="BF8" s="267" t="s">
        <v>8</v>
      </c>
      <c r="BG8" s="540">
        <f>SUM(AN8)</f>
        <v>8</v>
      </c>
      <c r="BH8" s="266">
        <v>12</v>
      </c>
      <c r="BI8" s="45"/>
      <c r="BJ8" s="266">
        <v>4</v>
      </c>
      <c r="BK8" s="267" t="s">
        <v>9</v>
      </c>
      <c r="BL8" s="540">
        <v>7</v>
      </c>
      <c r="BM8" s="266">
        <v>13</v>
      </c>
    </row>
    <row r="9" spans="2:70" s="5" customFormat="1" ht="21" customHeight="1" x14ac:dyDescent="0.4">
      <c r="B9" s="266">
        <v>5</v>
      </c>
      <c r="C9" s="267" t="s">
        <v>11</v>
      </c>
      <c r="D9" s="540">
        <v>4</v>
      </c>
      <c r="E9" s="266">
        <v>1</v>
      </c>
      <c r="F9" s="45"/>
      <c r="G9" s="266">
        <v>5</v>
      </c>
      <c r="H9" s="267" t="s">
        <v>13</v>
      </c>
      <c r="I9" s="540">
        <v>3</v>
      </c>
      <c r="J9" s="266">
        <v>3</v>
      </c>
      <c r="K9" s="45"/>
      <c r="L9" s="266">
        <v>5</v>
      </c>
      <c r="M9" s="267" t="s">
        <v>13</v>
      </c>
      <c r="N9" s="540">
        <v>2</v>
      </c>
      <c r="O9" s="266">
        <v>3</v>
      </c>
      <c r="P9" s="45"/>
      <c r="Q9" s="266">
        <v>5</v>
      </c>
      <c r="R9" s="267" t="s">
        <v>11</v>
      </c>
      <c r="S9" s="540">
        <v>1</v>
      </c>
      <c r="T9" s="266">
        <v>4</v>
      </c>
      <c r="U9" s="45"/>
      <c r="V9" s="266">
        <v>5</v>
      </c>
      <c r="W9" s="267" t="s">
        <v>10</v>
      </c>
      <c r="X9" s="540">
        <v>13</v>
      </c>
      <c r="Y9" s="266">
        <v>5</v>
      </c>
      <c r="Z9" s="45"/>
      <c r="AA9" s="266">
        <v>5</v>
      </c>
      <c r="AB9" s="267" t="s">
        <v>9</v>
      </c>
      <c r="AC9" s="540">
        <v>12</v>
      </c>
      <c r="AD9" s="266">
        <v>12</v>
      </c>
      <c r="AE9" s="45"/>
      <c r="AF9" s="266">
        <v>5</v>
      </c>
      <c r="AG9" s="267" t="s">
        <v>8</v>
      </c>
      <c r="AH9" s="540">
        <v>11</v>
      </c>
      <c r="AI9" s="266">
        <v>7</v>
      </c>
      <c r="AJ9" s="45"/>
      <c r="AK9" s="266">
        <v>5</v>
      </c>
      <c r="AL9" s="267" t="s">
        <v>7</v>
      </c>
      <c r="AM9" s="540">
        <v>10</v>
      </c>
      <c r="AN9" s="266">
        <v>10</v>
      </c>
      <c r="AO9" s="45"/>
      <c r="AP9" s="266">
        <v>5</v>
      </c>
      <c r="AQ9" s="1098" t="s">
        <v>22</v>
      </c>
      <c r="AR9" s="1099"/>
      <c r="AS9" s="1100"/>
      <c r="AT9" s="45"/>
      <c r="AU9" s="266">
        <v>5</v>
      </c>
      <c r="AV9" s="267" t="s">
        <v>7</v>
      </c>
      <c r="AW9" s="540">
        <v>8</v>
      </c>
      <c r="AX9" s="266">
        <v>10</v>
      </c>
      <c r="AY9" s="45"/>
      <c r="AZ9" s="266">
        <v>5</v>
      </c>
      <c r="BA9" s="267" t="s">
        <v>8</v>
      </c>
      <c r="BB9" s="540">
        <v>7</v>
      </c>
      <c r="BC9" s="266">
        <v>11</v>
      </c>
      <c r="BD9" s="45"/>
      <c r="BE9" s="266">
        <v>5</v>
      </c>
      <c r="BF9" s="267" t="s">
        <v>9</v>
      </c>
      <c r="BG9" s="540">
        <v>6</v>
      </c>
      <c r="BH9" s="266">
        <v>12</v>
      </c>
      <c r="BI9" s="45"/>
      <c r="BJ9" s="266">
        <v>5</v>
      </c>
      <c r="BK9" s="267" t="s">
        <v>10</v>
      </c>
      <c r="BL9" s="540">
        <v>5</v>
      </c>
      <c r="BM9" s="266">
        <v>5</v>
      </c>
    </row>
    <row r="10" spans="2:70" s="5" customFormat="1" ht="21" customHeight="1" x14ac:dyDescent="0.4">
      <c r="B10" s="266">
        <v>6</v>
      </c>
      <c r="C10" s="267" t="s">
        <v>13</v>
      </c>
      <c r="D10" s="540">
        <v>2</v>
      </c>
      <c r="E10" s="266">
        <v>2</v>
      </c>
      <c r="F10" s="45"/>
      <c r="G10" s="266">
        <v>6</v>
      </c>
      <c r="H10" s="267" t="s">
        <v>13</v>
      </c>
      <c r="I10" s="540">
        <v>1</v>
      </c>
      <c r="J10" s="266">
        <v>2</v>
      </c>
      <c r="K10" s="45"/>
      <c r="L10" s="266">
        <v>6</v>
      </c>
      <c r="M10" s="267" t="s">
        <v>11</v>
      </c>
      <c r="N10" s="540">
        <v>13</v>
      </c>
      <c r="O10" s="266">
        <v>13</v>
      </c>
      <c r="P10" s="45"/>
      <c r="Q10" s="266">
        <v>6</v>
      </c>
      <c r="R10" s="267" t="s">
        <v>10</v>
      </c>
      <c r="S10" s="540">
        <v>12</v>
      </c>
      <c r="T10" s="266">
        <v>4</v>
      </c>
      <c r="U10" s="45"/>
      <c r="V10" s="266">
        <v>6</v>
      </c>
      <c r="W10" s="267" t="s">
        <v>9</v>
      </c>
      <c r="X10" s="540">
        <v>11</v>
      </c>
      <c r="Y10" s="266">
        <v>11</v>
      </c>
      <c r="Z10" s="45"/>
      <c r="AA10" s="266">
        <v>6</v>
      </c>
      <c r="AB10" s="267" t="s">
        <v>8</v>
      </c>
      <c r="AC10" s="540">
        <v>10</v>
      </c>
      <c r="AD10" s="266">
        <v>6</v>
      </c>
      <c r="AE10" s="45"/>
      <c r="AF10" s="266">
        <v>6</v>
      </c>
      <c r="AG10" s="267" t="s">
        <v>7</v>
      </c>
      <c r="AH10" s="540">
        <v>9</v>
      </c>
      <c r="AI10" s="266">
        <v>9</v>
      </c>
      <c r="AJ10" s="45"/>
      <c r="AK10" s="266">
        <v>6</v>
      </c>
      <c r="AL10" s="1098" t="s">
        <v>22</v>
      </c>
      <c r="AM10" s="1099"/>
      <c r="AN10" s="1100"/>
      <c r="AO10" s="45"/>
      <c r="AP10" s="266">
        <v>6</v>
      </c>
      <c r="AQ10" s="267" t="s">
        <v>7</v>
      </c>
      <c r="AR10" s="540">
        <v>7</v>
      </c>
      <c r="AS10" s="266">
        <v>9</v>
      </c>
      <c r="AT10" s="45"/>
      <c r="AU10" s="266">
        <v>6</v>
      </c>
      <c r="AV10" s="267" t="s">
        <v>8</v>
      </c>
      <c r="AW10" s="540">
        <v>6</v>
      </c>
      <c r="AX10" s="266">
        <v>6</v>
      </c>
      <c r="AY10" s="45"/>
      <c r="AZ10" s="266">
        <v>6</v>
      </c>
      <c r="BA10" s="267" t="s">
        <v>9</v>
      </c>
      <c r="BB10" s="540">
        <v>5</v>
      </c>
      <c r="BC10" s="266">
        <v>11</v>
      </c>
      <c r="BD10" s="45"/>
      <c r="BE10" s="266">
        <v>6</v>
      </c>
      <c r="BF10" s="267" t="s">
        <v>10</v>
      </c>
      <c r="BG10" s="540">
        <v>4</v>
      </c>
      <c r="BH10" s="266">
        <v>12</v>
      </c>
      <c r="BI10" s="45"/>
      <c r="BJ10" s="266">
        <v>6</v>
      </c>
      <c r="BK10" s="267" t="s">
        <v>11</v>
      </c>
      <c r="BL10" s="540">
        <v>3</v>
      </c>
      <c r="BM10" s="266">
        <v>13</v>
      </c>
    </row>
    <row r="11" spans="2:70" s="5" customFormat="1" ht="21" customHeight="1" x14ac:dyDescent="0.4">
      <c r="B11" s="266">
        <v>7</v>
      </c>
      <c r="C11" s="267" t="s">
        <v>13</v>
      </c>
      <c r="D11" s="540">
        <v>13</v>
      </c>
      <c r="E11" s="266">
        <v>1</v>
      </c>
      <c r="F11" s="45"/>
      <c r="G11" s="266">
        <v>7</v>
      </c>
      <c r="H11" s="267" t="s">
        <v>11</v>
      </c>
      <c r="I11" s="540">
        <v>12</v>
      </c>
      <c r="J11" s="266">
        <v>12</v>
      </c>
      <c r="K11" s="45"/>
      <c r="L11" s="266">
        <v>7</v>
      </c>
      <c r="M11" s="267" t="s">
        <v>10</v>
      </c>
      <c r="N11" s="540">
        <v>11</v>
      </c>
      <c r="O11" s="266">
        <v>3</v>
      </c>
      <c r="P11" s="45"/>
      <c r="Q11" s="266">
        <v>7</v>
      </c>
      <c r="R11" s="267" t="s">
        <v>9</v>
      </c>
      <c r="S11" s="540">
        <v>10</v>
      </c>
      <c r="T11" s="266">
        <v>4</v>
      </c>
      <c r="U11" s="45"/>
      <c r="V11" s="266">
        <v>7</v>
      </c>
      <c r="W11" s="267" t="s">
        <v>8</v>
      </c>
      <c r="X11" s="540">
        <v>9</v>
      </c>
      <c r="Y11" s="266">
        <v>5</v>
      </c>
      <c r="Z11" s="45"/>
      <c r="AA11" s="266">
        <v>7</v>
      </c>
      <c r="AB11" s="267" t="s">
        <v>7</v>
      </c>
      <c r="AC11" s="540">
        <v>8</v>
      </c>
      <c r="AD11" s="266">
        <v>8</v>
      </c>
      <c r="AE11" s="45"/>
      <c r="AF11" s="266">
        <v>7</v>
      </c>
      <c r="AG11" s="1098" t="s">
        <v>22</v>
      </c>
      <c r="AH11" s="1099"/>
      <c r="AI11" s="1100"/>
      <c r="AJ11" s="45"/>
      <c r="AK11" s="266">
        <v>7</v>
      </c>
      <c r="AL11" s="267" t="s">
        <v>7</v>
      </c>
      <c r="AM11" s="540">
        <v>6</v>
      </c>
      <c r="AN11" s="266">
        <v>8</v>
      </c>
      <c r="AO11" s="45"/>
      <c r="AP11" s="266">
        <v>7</v>
      </c>
      <c r="AQ11" s="267" t="s">
        <v>8</v>
      </c>
      <c r="AR11" s="540">
        <v>5</v>
      </c>
      <c r="AS11" s="266">
        <v>5</v>
      </c>
      <c r="AT11" s="45"/>
      <c r="AU11" s="266">
        <v>7</v>
      </c>
      <c r="AV11" s="267" t="s">
        <v>9</v>
      </c>
      <c r="AW11" s="540">
        <v>4</v>
      </c>
      <c r="AX11" s="266">
        <v>10</v>
      </c>
      <c r="AY11" s="45"/>
      <c r="AZ11" s="266">
        <v>7</v>
      </c>
      <c r="BA11" s="267" t="s">
        <v>10</v>
      </c>
      <c r="BB11" s="540">
        <v>3</v>
      </c>
      <c r="BC11" s="266">
        <v>11</v>
      </c>
      <c r="BD11" s="45"/>
      <c r="BE11" s="266">
        <v>7</v>
      </c>
      <c r="BF11" s="267" t="s">
        <v>11</v>
      </c>
      <c r="BG11" s="540">
        <v>2</v>
      </c>
      <c r="BH11" s="266">
        <v>12</v>
      </c>
      <c r="BI11" s="45"/>
      <c r="BJ11" s="266">
        <v>7</v>
      </c>
      <c r="BK11" s="267" t="s">
        <v>13</v>
      </c>
      <c r="BL11" s="540">
        <v>1</v>
      </c>
      <c r="BM11" s="266">
        <v>1</v>
      </c>
    </row>
    <row r="12" spans="2:70" s="5" customFormat="1" ht="21" customHeight="1" x14ac:dyDescent="0.4">
      <c r="B12" s="266">
        <v>8</v>
      </c>
      <c r="C12" s="267" t="s">
        <v>11</v>
      </c>
      <c r="D12" s="540">
        <v>11</v>
      </c>
      <c r="E12" s="266">
        <v>11</v>
      </c>
      <c r="F12" s="45"/>
      <c r="G12" s="266">
        <v>8</v>
      </c>
      <c r="H12" s="267" t="s">
        <v>10</v>
      </c>
      <c r="I12" s="540">
        <v>10</v>
      </c>
      <c r="J12" s="266">
        <v>2</v>
      </c>
      <c r="K12" s="45"/>
      <c r="L12" s="266">
        <v>8</v>
      </c>
      <c r="M12" s="267" t="s">
        <v>9</v>
      </c>
      <c r="N12" s="540">
        <v>9</v>
      </c>
      <c r="O12" s="266">
        <v>9</v>
      </c>
      <c r="P12" s="45"/>
      <c r="Q12" s="266">
        <v>8</v>
      </c>
      <c r="R12" s="267" t="s">
        <v>8</v>
      </c>
      <c r="S12" s="540">
        <v>8</v>
      </c>
      <c r="T12" s="266">
        <v>4</v>
      </c>
      <c r="U12" s="45"/>
      <c r="V12" s="266">
        <v>8</v>
      </c>
      <c r="W12" s="267" t="s">
        <v>7</v>
      </c>
      <c r="X12" s="540">
        <v>7</v>
      </c>
      <c r="Y12" s="266">
        <v>7</v>
      </c>
      <c r="Z12" s="45"/>
      <c r="AA12" s="266">
        <v>8</v>
      </c>
      <c r="AB12" s="1098" t="s">
        <v>22</v>
      </c>
      <c r="AC12" s="1099"/>
      <c r="AD12" s="1100"/>
      <c r="AE12" s="45"/>
      <c r="AF12" s="266">
        <v>8</v>
      </c>
      <c r="AG12" s="267" t="s">
        <v>7</v>
      </c>
      <c r="AH12" s="540">
        <v>5</v>
      </c>
      <c r="AI12" s="266">
        <v>7</v>
      </c>
      <c r="AJ12" s="45"/>
      <c r="AK12" s="266">
        <v>8</v>
      </c>
      <c r="AL12" s="267" t="s">
        <v>8</v>
      </c>
      <c r="AM12" s="540">
        <v>4</v>
      </c>
      <c r="AN12" s="266">
        <v>4</v>
      </c>
      <c r="AO12" s="45"/>
      <c r="AP12" s="266">
        <v>8</v>
      </c>
      <c r="AQ12" s="267" t="s">
        <v>9</v>
      </c>
      <c r="AR12" s="540">
        <v>3</v>
      </c>
      <c r="AS12" s="266">
        <v>9</v>
      </c>
      <c r="AT12" s="45"/>
      <c r="AU12" s="266">
        <v>8</v>
      </c>
      <c r="AV12" s="267" t="s">
        <v>10</v>
      </c>
      <c r="AW12" s="540">
        <v>2</v>
      </c>
      <c r="AX12" s="266">
        <v>2</v>
      </c>
      <c r="AY12" s="45"/>
      <c r="AZ12" s="266">
        <v>8</v>
      </c>
      <c r="BA12" s="267" t="s">
        <v>11</v>
      </c>
      <c r="BB12" s="540">
        <v>1</v>
      </c>
      <c r="BC12" s="266">
        <v>11</v>
      </c>
      <c r="BD12" s="45"/>
      <c r="BE12" s="266">
        <v>8</v>
      </c>
      <c r="BF12" s="267" t="s">
        <v>13</v>
      </c>
      <c r="BG12" s="540">
        <v>13</v>
      </c>
      <c r="BH12" s="266">
        <v>12</v>
      </c>
      <c r="BI12" s="45"/>
      <c r="BJ12" s="266">
        <v>8</v>
      </c>
      <c r="BK12" s="267" t="s">
        <v>13</v>
      </c>
      <c r="BL12" s="540">
        <v>12</v>
      </c>
      <c r="BM12" s="266">
        <v>13</v>
      </c>
    </row>
    <row r="13" spans="2:70" s="5" customFormat="1" ht="21" customHeight="1" x14ac:dyDescent="0.4">
      <c r="B13" s="266">
        <v>9</v>
      </c>
      <c r="C13" s="267" t="s">
        <v>10</v>
      </c>
      <c r="D13" s="540">
        <v>9</v>
      </c>
      <c r="E13" s="266">
        <v>1</v>
      </c>
      <c r="F13" s="45"/>
      <c r="G13" s="266">
        <v>9</v>
      </c>
      <c r="H13" s="267" t="s">
        <v>9</v>
      </c>
      <c r="I13" s="540">
        <v>8</v>
      </c>
      <c r="J13" s="266">
        <v>8</v>
      </c>
      <c r="K13" s="45"/>
      <c r="L13" s="266">
        <v>9</v>
      </c>
      <c r="M13" s="267" t="s">
        <v>8</v>
      </c>
      <c r="N13" s="540">
        <v>7</v>
      </c>
      <c r="O13" s="266">
        <v>3</v>
      </c>
      <c r="P13" s="45"/>
      <c r="Q13" s="266">
        <v>9</v>
      </c>
      <c r="R13" s="267" t="s">
        <v>7</v>
      </c>
      <c r="S13" s="540">
        <v>6</v>
      </c>
      <c r="T13" s="266">
        <v>4</v>
      </c>
      <c r="U13" s="45"/>
      <c r="V13" s="266">
        <v>9</v>
      </c>
      <c r="W13" s="1098" t="s">
        <v>22</v>
      </c>
      <c r="X13" s="1099"/>
      <c r="Y13" s="1100"/>
      <c r="Z13" s="45"/>
      <c r="AA13" s="266">
        <v>9</v>
      </c>
      <c r="AB13" s="267" t="s">
        <v>7</v>
      </c>
      <c r="AC13" s="540">
        <v>4</v>
      </c>
      <c r="AD13" s="266">
        <v>6</v>
      </c>
      <c r="AE13" s="45"/>
      <c r="AF13" s="266">
        <v>9</v>
      </c>
      <c r="AG13" s="267" t="s">
        <v>8</v>
      </c>
      <c r="AH13" s="540">
        <v>3</v>
      </c>
      <c r="AI13" s="266">
        <v>3</v>
      </c>
      <c r="AJ13" s="45"/>
      <c r="AK13" s="266">
        <v>9</v>
      </c>
      <c r="AL13" s="267" t="s">
        <v>9</v>
      </c>
      <c r="AM13" s="540">
        <v>2</v>
      </c>
      <c r="AN13" s="266">
        <v>8</v>
      </c>
      <c r="AO13" s="45"/>
      <c r="AP13" s="266">
        <v>9</v>
      </c>
      <c r="AQ13" s="267" t="s">
        <v>10</v>
      </c>
      <c r="AR13" s="540">
        <v>1</v>
      </c>
      <c r="AS13" s="266">
        <v>1</v>
      </c>
      <c r="AT13" s="45"/>
      <c r="AU13" s="266">
        <v>9</v>
      </c>
      <c r="AV13" s="267" t="s">
        <v>11</v>
      </c>
      <c r="AW13" s="540">
        <v>13</v>
      </c>
      <c r="AX13" s="266">
        <v>10</v>
      </c>
      <c r="AY13" s="45"/>
      <c r="AZ13" s="266">
        <v>9</v>
      </c>
      <c r="BA13" s="267" t="s">
        <v>13</v>
      </c>
      <c r="BB13" s="540">
        <v>12</v>
      </c>
      <c r="BC13" s="266">
        <v>11</v>
      </c>
      <c r="BD13" s="45"/>
      <c r="BE13" s="266">
        <v>9</v>
      </c>
      <c r="BF13" s="267" t="s">
        <v>13</v>
      </c>
      <c r="BG13" s="540">
        <v>11</v>
      </c>
      <c r="BH13" s="266">
        <v>12</v>
      </c>
      <c r="BI13" s="45"/>
      <c r="BJ13" s="266">
        <v>9</v>
      </c>
      <c r="BK13" s="267" t="s">
        <v>11</v>
      </c>
      <c r="BL13" s="540">
        <v>10</v>
      </c>
      <c r="BM13" s="266">
        <v>10</v>
      </c>
    </row>
    <row r="14" spans="2:70" s="5" customFormat="1" ht="21" customHeight="1" x14ac:dyDescent="0.4">
      <c r="B14" s="266">
        <v>10</v>
      </c>
      <c r="C14" s="267" t="s">
        <v>9</v>
      </c>
      <c r="D14" s="540">
        <v>7</v>
      </c>
      <c r="E14" s="266">
        <v>7</v>
      </c>
      <c r="F14" s="45"/>
      <c r="G14" s="266">
        <v>10</v>
      </c>
      <c r="H14" s="267" t="s">
        <v>8</v>
      </c>
      <c r="I14" s="540">
        <v>6</v>
      </c>
      <c r="J14" s="266">
        <v>2</v>
      </c>
      <c r="K14" s="45"/>
      <c r="L14" s="266">
        <v>10</v>
      </c>
      <c r="M14" s="267" t="s">
        <v>7</v>
      </c>
      <c r="N14" s="540">
        <v>5</v>
      </c>
      <c r="O14" s="266">
        <v>3</v>
      </c>
      <c r="P14" s="45"/>
      <c r="Q14" s="266">
        <v>10</v>
      </c>
      <c r="R14" s="1098" t="s">
        <v>22</v>
      </c>
      <c r="S14" s="1099"/>
      <c r="T14" s="1100"/>
      <c r="U14" s="45"/>
      <c r="V14" s="266">
        <v>10</v>
      </c>
      <c r="W14" s="267" t="s">
        <v>7</v>
      </c>
      <c r="X14" s="540">
        <v>3</v>
      </c>
      <c r="Y14" s="266">
        <v>5</v>
      </c>
      <c r="Z14" s="45"/>
      <c r="AA14" s="266">
        <v>10</v>
      </c>
      <c r="AB14" s="267" t="s">
        <v>8</v>
      </c>
      <c r="AC14" s="540">
        <v>2</v>
      </c>
      <c r="AD14" s="266">
        <v>2</v>
      </c>
      <c r="AE14" s="45"/>
      <c r="AF14" s="266">
        <v>10</v>
      </c>
      <c r="AG14" s="267" t="s">
        <v>9</v>
      </c>
      <c r="AH14" s="540">
        <v>1</v>
      </c>
      <c r="AI14" s="266">
        <v>7</v>
      </c>
      <c r="AJ14" s="45"/>
      <c r="AK14" s="266">
        <v>10</v>
      </c>
      <c r="AL14" s="267" t="s">
        <v>10</v>
      </c>
      <c r="AM14" s="540">
        <v>13</v>
      </c>
      <c r="AN14" s="266">
        <v>13</v>
      </c>
      <c r="AO14" s="45"/>
      <c r="AP14" s="266">
        <v>10</v>
      </c>
      <c r="AQ14" s="267" t="s">
        <v>11</v>
      </c>
      <c r="AR14" s="540">
        <v>12</v>
      </c>
      <c r="AS14" s="266">
        <v>9</v>
      </c>
      <c r="AT14" s="45"/>
      <c r="AU14" s="266">
        <v>10</v>
      </c>
      <c r="AV14" s="267" t="s">
        <v>13</v>
      </c>
      <c r="AW14" s="540">
        <v>11</v>
      </c>
      <c r="AX14" s="266">
        <v>11</v>
      </c>
      <c r="AY14" s="45"/>
      <c r="AZ14" s="266">
        <v>10</v>
      </c>
      <c r="BA14" s="267" t="s">
        <v>13</v>
      </c>
      <c r="BB14" s="540">
        <v>10</v>
      </c>
      <c r="BC14" s="266">
        <v>11</v>
      </c>
      <c r="BD14" s="45"/>
      <c r="BE14" s="266">
        <v>10</v>
      </c>
      <c r="BF14" s="267" t="s">
        <v>11</v>
      </c>
      <c r="BG14" s="540">
        <v>9</v>
      </c>
      <c r="BH14" s="266">
        <v>12</v>
      </c>
      <c r="BI14" s="45"/>
      <c r="BJ14" s="266">
        <v>10</v>
      </c>
      <c r="BK14" s="267" t="s">
        <v>10</v>
      </c>
      <c r="BL14" s="540">
        <v>8</v>
      </c>
      <c r="BM14" s="266">
        <v>13</v>
      </c>
    </row>
    <row r="15" spans="2:70" s="5" customFormat="1" ht="21" customHeight="1" x14ac:dyDescent="0.4">
      <c r="B15" s="266">
        <v>11</v>
      </c>
      <c r="C15" s="267" t="s">
        <v>8</v>
      </c>
      <c r="D15" s="540">
        <v>5</v>
      </c>
      <c r="E15" s="266">
        <v>1</v>
      </c>
      <c r="F15" s="45"/>
      <c r="G15" s="266">
        <v>11</v>
      </c>
      <c r="H15" s="267" t="s">
        <v>7</v>
      </c>
      <c r="I15" s="540">
        <v>4</v>
      </c>
      <c r="J15" s="266">
        <v>4</v>
      </c>
      <c r="K15" s="45"/>
      <c r="L15" s="266">
        <v>11</v>
      </c>
      <c r="M15" s="1098" t="s">
        <v>22</v>
      </c>
      <c r="N15" s="1099"/>
      <c r="O15" s="1100"/>
      <c r="P15" s="45"/>
      <c r="Q15" s="266">
        <v>11</v>
      </c>
      <c r="R15" s="267" t="s">
        <v>7</v>
      </c>
      <c r="S15" s="540">
        <v>2</v>
      </c>
      <c r="T15" s="266">
        <v>4</v>
      </c>
      <c r="U15" s="45"/>
      <c r="V15" s="266">
        <v>11</v>
      </c>
      <c r="W15" s="267" t="s">
        <v>8</v>
      </c>
      <c r="X15" s="540">
        <v>1</v>
      </c>
      <c r="Y15" s="266">
        <v>1</v>
      </c>
      <c r="Z15" s="45"/>
      <c r="AA15" s="266">
        <v>11</v>
      </c>
      <c r="AB15" s="267" t="s">
        <v>9</v>
      </c>
      <c r="AC15" s="540">
        <v>13</v>
      </c>
      <c r="AD15" s="266">
        <v>6</v>
      </c>
      <c r="AE15" s="45"/>
      <c r="AF15" s="266">
        <v>11</v>
      </c>
      <c r="AG15" s="267" t="s">
        <v>10</v>
      </c>
      <c r="AH15" s="540">
        <v>12</v>
      </c>
      <c r="AI15" s="266">
        <v>12</v>
      </c>
      <c r="AJ15" s="45"/>
      <c r="AK15" s="266">
        <v>11</v>
      </c>
      <c r="AL15" s="267" t="s">
        <v>11</v>
      </c>
      <c r="AM15" s="540">
        <v>11</v>
      </c>
      <c r="AN15" s="266">
        <v>8</v>
      </c>
      <c r="AO15" s="45"/>
      <c r="AP15" s="266">
        <v>11</v>
      </c>
      <c r="AQ15" s="267" t="s">
        <v>13</v>
      </c>
      <c r="AR15" s="540">
        <v>10</v>
      </c>
      <c r="AS15" s="266">
        <v>10</v>
      </c>
      <c r="AT15" s="45"/>
      <c r="AU15" s="266">
        <v>11</v>
      </c>
      <c r="AV15" s="267" t="s">
        <v>13</v>
      </c>
      <c r="AW15" s="540">
        <v>9</v>
      </c>
      <c r="AX15" s="266">
        <v>10</v>
      </c>
      <c r="AY15" s="45"/>
      <c r="AZ15" s="266">
        <v>11</v>
      </c>
      <c r="BA15" s="267" t="s">
        <v>11</v>
      </c>
      <c r="BB15" s="540">
        <v>8</v>
      </c>
      <c r="BC15" s="266">
        <v>11</v>
      </c>
      <c r="BD15" s="45"/>
      <c r="BE15" s="266">
        <v>11</v>
      </c>
      <c r="BF15" s="267" t="s">
        <v>10</v>
      </c>
      <c r="BG15" s="540">
        <v>7</v>
      </c>
      <c r="BH15" s="266">
        <v>12</v>
      </c>
      <c r="BI15" s="45"/>
      <c r="BJ15" s="266">
        <v>11</v>
      </c>
      <c r="BK15" s="267" t="s">
        <v>9</v>
      </c>
      <c r="BL15" s="540">
        <v>6</v>
      </c>
      <c r="BM15" s="266">
        <v>6</v>
      </c>
    </row>
    <row r="16" spans="2:70" s="5" customFormat="1" ht="21" customHeight="1" x14ac:dyDescent="0.4">
      <c r="B16" s="266">
        <v>12</v>
      </c>
      <c r="C16" s="267" t="s">
        <v>7</v>
      </c>
      <c r="D16" s="540">
        <v>3</v>
      </c>
      <c r="E16" s="266">
        <v>3</v>
      </c>
      <c r="F16" s="45"/>
      <c r="G16" s="266">
        <v>12</v>
      </c>
      <c r="H16" s="1098" t="s">
        <v>22</v>
      </c>
      <c r="I16" s="1099"/>
      <c r="J16" s="1100"/>
      <c r="K16" s="45"/>
      <c r="L16" s="266">
        <v>12</v>
      </c>
      <c r="M16" s="267" t="s">
        <v>7</v>
      </c>
      <c r="N16" s="540">
        <v>3</v>
      </c>
      <c r="O16" s="266">
        <v>3</v>
      </c>
      <c r="P16" s="45"/>
      <c r="Q16" s="266">
        <v>12</v>
      </c>
      <c r="R16" s="267" t="s">
        <v>8</v>
      </c>
      <c r="S16" s="540">
        <v>13</v>
      </c>
      <c r="T16" s="266">
        <v>4</v>
      </c>
      <c r="U16" s="45"/>
      <c r="V16" s="266">
        <v>12</v>
      </c>
      <c r="W16" s="267" t="s">
        <v>9</v>
      </c>
      <c r="X16" s="540">
        <v>12</v>
      </c>
      <c r="Y16" s="266">
        <v>5</v>
      </c>
      <c r="Z16" s="45"/>
      <c r="AA16" s="266">
        <v>12</v>
      </c>
      <c r="AB16" s="267" t="s">
        <v>10</v>
      </c>
      <c r="AC16" s="540">
        <v>11</v>
      </c>
      <c r="AD16" s="266">
        <v>11</v>
      </c>
      <c r="AE16" s="45"/>
      <c r="AF16" s="266">
        <v>12</v>
      </c>
      <c r="AG16" s="267" t="s">
        <v>11</v>
      </c>
      <c r="AH16" s="540">
        <v>10</v>
      </c>
      <c r="AI16" s="266">
        <v>7</v>
      </c>
      <c r="AJ16" s="45"/>
      <c r="AK16" s="266">
        <v>12</v>
      </c>
      <c r="AL16" s="267" t="s">
        <v>13</v>
      </c>
      <c r="AM16" s="540">
        <v>9</v>
      </c>
      <c r="AN16" s="266">
        <v>9</v>
      </c>
      <c r="AO16" s="45"/>
      <c r="AP16" s="266">
        <v>12</v>
      </c>
      <c r="AQ16" s="267" t="s">
        <v>13</v>
      </c>
      <c r="AR16" s="540">
        <v>8</v>
      </c>
      <c r="AS16" s="266">
        <v>9</v>
      </c>
      <c r="AT16" s="45"/>
      <c r="AU16" s="266">
        <v>12</v>
      </c>
      <c r="AV16" s="267" t="s">
        <v>11</v>
      </c>
      <c r="AW16" s="540">
        <v>7</v>
      </c>
      <c r="AX16" s="266">
        <v>7</v>
      </c>
      <c r="AY16" s="45"/>
      <c r="AZ16" s="266">
        <v>12</v>
      </c>
      <c r="BA16" s="267" t="s">
        <v>10</v>
      </c>
      <c r="BB16" s="540">
        <v>6</v>
      </c>
      <c r="BC16" s="266">
        <v>11</v>
      </c>
      <c r="BD16" s="45"/>
      <c r="BE16" s="266">
        <v>12</v>
      </c>
      <c r="BF16" s="267" t="s">
        <v>9</v>
      </c>
      <c r="BG16" s="540">
        <v>5</v>
      </c>
      <c r="BH16" s="266">
        <v>12</v>
      </c>
      <c r="BI16" s="45"/>
      <c r="BJ16" s="266">
        <v>12</v>
      </c>
      <c r="BK16" s="267" t="s">
        <v>8</v>
      </c>
      <c r="BL16" s="540">
        <v>4</v>
      </c>
      <c r="BM16" s="266">
        <v>13</v>
      </c>
    </row>
    <row r="17" spans="2:65" s="5" customFormat="1" ht="21" customHeight="1" x14ac:dyDescent="0.4">
      <c r="B17" s="266">
        <v>13</v>
      </c>
      <c r="C17" s="1098" t="s">
        <v>22</v>
      </c>
      <c r="D17" s="1099"/>
      <c r="E17" s="1100"/>
      <c r="F17" s="45"/>
      <c r="G17" s="266">
        <v>13</v>
      </c>
      <c r="H17" s="267" t="s">
        <v>7</v>
      </c>
      <c r="I17" s="540">
        <v>13</v>
      </c>
      <c r="J17" s="266">
        <v>2</v>
      </c>
      <c r="K17" s="45"/>
      <c r="L17" s="266">
        <v>13</v>
      </c>
      <c r="M17" s="267" t="s">
        <v>8</v>
      </c>
      <c r="N17" s="540">
        <v>12</v>
      </c>
      <c r="O17" s="266">
        <v>12</v>
      </c>
      <c r="P17" s="45"/>
      <c r="Q17" s="266">
        <v>13</v>
      </c>
      <c r="R17" s="267" t="s">
        <v>9</v>
      </c>
      <c r="S17" s="540">
        <v>11</v>
      </c>
      <c r="T17" s="266">
        <v>4</v>
      </c>
      <c r="U17" s="45"/>
      <c r="V17" s="266">
        <v>13</v>
      </c>
      <c r="W17" s="267" t="s">
        <v>10</v>
      </c>
      <c r="X17" s="540">
        <v>10</v>
      </c>
      <c r="Y17" s="266">
        <v>10</v>
      </c>
      <c r="Z17" s="45"/>
      <c r="AA17" s="266">
        <v>13</v>
      </c>
      <c r="AB17" s="267" t="s">
        <v>11</v>
      </c>
      <c r="AC17" s="540">
        <v>9</v>
      </c>
      <c r="AD17" s="266">
        <v>6</v>
      </c>
      <c r="AE17" s="45"/>
      <c r="AF17" s="266">
        <v>13</v>
      </c>
      <c r="AG17" s="267" t="s">
        <v>13</v>
      </c>
      <c r="AH17" s="540">
        <v>8</v>
      </c>
      <c r="AI17" s="266">
        <v>8</v>
      </c>
      <c r="AJ17" s="45"/>
      <c r="AK17" s="266">
        <v>13</v>
      </c>
      <c r="AL17" s="267" t="s">
        <v>13</v>
      </c>
      <c r="AM17" s="540">
        <v>7</v>
      </c>
      <c r="AN17" s="266">
        <v>8</v>
      </c>
      <c r="AO17" s="45"/>
      <c r="AP17" s="266">
        <v>13</v>
      </c>
      <c r="AQ17" s="267" t="s">
        <v>11</v>
      </c>
      <c r="AR17" s="540">
        <v>6</v>
      </c>
      <c r="AS17" s="266">
        <v>6</v>
      </c>
      <c r="AT17" s="45"/>
      <c r="AU17" s="266">
        <v>13</v>
      </c>
      <c r="AV17" s="267" t="s">
        <v>10</v>
      </c>
      <c r="AW17" s="540">
        <v>5</v>
      </c>
      <c r="AX17" s="266">
        <v>10</v>
      </c>
      <c r="AY17" s="45"/>
      <c r="AZ17" s="266">
        <v>13</v>
      </c>
      <c r="BA17" s="267" t="s">
        <v>9</v>
      </c>
      <c r="BB17" s="540">
        <v>4</v>
      </c>
      <c r="BC17" s="266">
        <v>11</v>
      </c>
      <c r="BD17" s="45"/>
      <c r="BE17" s="266">
        <v>13</v>
      </c>
      <c r="BF17" s="267" t="s">
        <v>8</v>
      </c>
      <c r="BG17" s="540">
        <v>3</v>
      </c>
      <c r="BH17" s="266">
        <v>12</v>
      </c>
      <c r="BI17" s="45"/>
      <c r="BJ17" s="266">
        <v>13</v>
      </c>
      <c r="BK17" s="267" t="s">
        <v>7</v>
      </c>
      <c r="BL17" s="540">
        <v>2</v>
      </c>
      <c r="BM17" s="266">
        <v>2</v>
      </c>
    </row>
    <row r="18" spans="2:65" ht="7.5" customHeight="1" x14ac:dyDescent="0.3"/>
    <row r="19" spans="2:65" s="6" customFormat="1" ht="29.5" x14ac:dyDescent="0.55000000000000004">
      <c r="B19" s="1110">
        <v>1</v>
      </c>
      <c r="C19" s="1111"/>
      <c r="D19" s="1111"/>
      <c r="E19" s="1112"/>
      <c r="G19" s="1107">
        <v>2</v>
      </c>
      <c r="H19" s="1108"/>
      <c r="I19" s="1108"/>
      <c r="J19" s="1109"/>
      <c r="L19" s="1110">
        <v>3</v>
      </c>
      <c r="M19" s="1111"/>
      <c r="N19" s="1111"/>
      <c r="O19" s="1112"/>
      <c r="Q19" s="1107">
        <v>4</v>
      </c>
      <c r="R19" s="1108"/>
      <c r="S19" s="1108"/>
      <c r="T19" s="1109"/>
      <c r="V19" s="1110">
        <v>5</v>
      </c>
      <c r="W19" s="1111"/>
      <c r="X19" s="1111"/>
      <c r="Y19" s="1112"/>
      <c r="AA19" s="1107">
        <v>6</v>
      </c>
      <c r="AB19" s="1108"/>
      <c r="AC19" s="1108"/>
      <c r="AD19" s="1109"/>
      <c r="AF19" s="1110">
        <v>7</v>
      </c>
      <c r="AG19" s="1111"/>
      <c r="AH19" s="1111"/>
      <c r="AI19" s="1112"/>
      <c r="AK19" s="1107">
        <v>8</v>
      </c>
      <c r="AL19" s="1108"/>
      <c r="AM19" s="1108"/>
      <c r="AN19" s="1109"/>
      <c r="AP19" s="1110">
        <v>9</v>
      </c>
      <c r="AQ19" s="1111"/>
      <c r="AR19" s="1111"/>
      <c r="AS19" s="1112"/>
      <c r="AU19" s="1107">
        <v>10</v>
      </c>
      <c r="AV19" s="1108"/>
      <c r="AW19" s="1108"/>
      <c r="AX19" s="1109"/>
      <c r="AZ19" s="1110">
        <v>11</v>
      </c>
      <c r="BA19" s="1111"/>
      <c r="BB19" s="1111"/>
      <c r="BC19" s="1112"/>
      <c r="BE19" s="1107">
        <v>12</v>
      </c>
      <c r="BF19" s="1108"/>
      <c r="BG19" s="1108"/>
      <c r="BH19" s="1109"/>
    </row>
    <row r="20" spans="2:65" ht="64" x14ac:dyDescent="0.25">
      <c r="B20" s="263" t="s">
        <v>5</v>
      </c>
      <c r="C20" s="587" t="s">
        <v>21</v>
      </c>
      <c r="D20" s="264" t="s">
        <v>19</v>
      </c>
      <c r="E20" s="263" t="s">
        <v>20</v>
      </c>
      <c r="F20" s="226"/>
      <c r="G20" s="263" t="s">
        <v>5</v>
      </c>
      <c r="H20" s="587" t="s">
        <v>21</v>
      </c>
      <c r="I20" s="264" t="s">
        <v>19</v>
      </c>
      <c r="J20" s="263" t="s">
        <v>20</v>
      </c>
      <c r="K20" s="226"/>
      <c r="L20" s="264" t="s">
        <v>5</v>
      </c>
      <c r="M20" s="590" t="s">
        <v>21</v>
      </c>
      <c r="N20" s="264" t="s">
        <v>19</v>
      </c>
      <c r="O20" s="264" t="s">
        <v>20</v>
      </c>
      <c r="P20" s="226"/>
      <c r="Q20" s="264" t="s">
        <v>5</v>
      </c>
      <c r="R20" s="590" t="s">
        <v>21</v>
      </c>
      <c r="S20" s="264" t="s">
        <v>19</v>
      </c>
      <c r="T20" s="264" t="s">
        <v>20</v>
      </c>
      <c r="U20" s="226"/>
      <c r="V20" s="264" t="s">
        <v>5</v>
      </c>
      <c r="W20" s="590" t="s">
        <v>21</v>
      </c>
      <c r="X20" s="264" t="s">
        <v>19</v>
      </c>
      <c r="Y20" s="264" t="s">
        <v>20</v>
      </c>
      <c r="Z20" s="226"/>
      <c r="AA20" s="264" t="s">
        <v>5</v>
      </c>
      <c r="AB20" s="590" t="s">
        <v>21</v>
      </c>
      <c r="AC20" s="264" t="s">
        <v>19</v>
      </c>
      <c r="AD20" s="264" t="s">
        <v>20</v>
      </c>
      <c r="AE20" s="226"/>
      <c r="AF20" s="264" t="s">
        <v>5</v>
      </c>
      <c r="AG20" s="590" t="s">
        <v>21</v>
      </c>
      <c r="AH20" s="264" t="s">
        <v>19</v>
      </c>
      <c r="AI20" s="264" t="s">
        <v>20</v>
      </c>
      <c r="AJ20" s="226"/>
      <c r="AK20" s="264" t="s">
        <v>5</v>
      </c>
      <c r="AL20" s="590" t="s">
        <v>21</v>
      </c>
      <c r="AM20" s="264" t="s">
        <v>19</v>
      </c>
      <c r="AN20" s="264" t="s">
        <v>20</v>
      </c>
      <c r="AO20" s="226"/>
      <c r="AP20" s="264" t="s">
        <v>5</v>
      </c>
      <c r="AQ20" s="590" t="s">
        <v>21</v>
      </c>
      <c r="AR20" s="264" t="s">
        <v>19</v>
      </c>
      <c r="AS20" s="264" t="s">
        <v>20</v>
      </c>
      <c r="AT20" s="226"/>
      <c r="AU20" s="264" t="s">
        <v>5</v>
      </c>
      <c r="AV20" s="590" t="s">
        <v>21</v>
      </c>
      <c r="AW20" s="264" t="s">
        <v>19</v>
      </c>
      <c r="AX20" s="264" t="s">
        <v>20</v>
      </c>
      <c r="AY20" s="226"/>
      <c r="AZ20" s="264" t="s">
        <v>5</v>
      </c>
      <c r="BA20" s="590" t="s">
        <v>21</v>
      </c>
      <c r="BB20" s="264" t="s">
        <v>19</v>
      </c>
      <c r="BC20" s="264" t="s">
        <v>20</v>
      </c>
      <c r="BD20" s="226"/>
      <c r="BE20" s="264" t="s">
        <v>5</v>
      </c>
      <c r="BF20" s="590" t="s">
        <v>21</v>
      </c>
      <c r="BG20" s="264" t="s">
        <v>19</v>
      </c>
      <c r="BH20" s="264" t="s">
        <v>20</v>
      </c>
    </row>
    <row r="21" spans="2:65" s="5" customFormat="1" ht="21" customHeight="1" x14ac:dyDescent="0.4">
      <c r="B21" s="322">
        <v>1</v>
      </c>
      <c r="C21" s="588">
        <v>1</v>
      </c>
      <c r="D21" s="541">
        <v>12</v>
      </c>
      <c r="E21" s="322">
        <v>1</v>
      </c>
      <c r="G21" s="323">
        <v>1</v>
      </c>
      <c r="H21" s="589">
        <v>2</v>
      </c>
      <c r="I21" s="324">
        <v>11</v>
      </c>
      <c r="J21" s="323">
        <v>11</v>
      </c>
      <c r="L21" s="325">
        <v>1</v>
      </c>
      <c r="M21" s="591">
        <v>3</v>
      </c>
      <c r="N21" s="326">
        <v>10</v>
      </c>
      <c r="O21" s="325">
        <v>3</v>
      </c>
      <c r="Q21" s="327">
        <v>1</v>
      </c>
      <c r="R21" s="592">
        <v>4</v>
      </c>
      <c r="S21" s="328">
        <v>9</v>
      </c>
      <c r="T21" s="327">
        <v>9</v>
      </c>
      <c r="V21" s="329">
        <v>1</v>
      </c>
      <c r="W21" s="593">
        <v>5</v>
      </c>
      <c r="X21" s="330">
        <v>8</v>
      </c>
      <c r="Y21" s="329">
        <v>5</v>
      </c>
      <c r="AA21" s="331">
        <v>1</v>
      </c>
      <c r="AB21" s="594">
        <v>6</v>
      </c>
      <c r="AC21" s="332">
        <v>7</v>
      </c>
      <c r="AD21" s="331">
        <v>7</v>
      </c>
      <c r="AF21" s="333">
        <v>1</v>
      </c>
      <c r="AG21" s="595">
        <v>6</v>
      </c>
      <c r="AH21" s="334">
        <v>6</v>
      </c>
      <c r="AI21" s="333">
        <v>7</v>
      </c>
      <c r="AK21" s="335">
        <v>1</v>
      </c>
      <c r="AL21" s="596">
        <v>5</v>
      </c>
      <c r="AM21" s="336">
        <v>5</v>
      </c>
      <c r="AN21" s="335">
        <v>5</v>
      </c>
      <c r="AP21" s="337">
        <v>1</v>
      </c>
      <c r="AQ21" s="597">
        <v>4</v>
      </c>
      <c r="AR21" s="338">
        <v>4</v>
      </c>
      <c r="AS21" s="337">
        <v>9</v>
      </c>
      <c r="AU21" s="339">
        <v>1</v>
      </c>
      <c r="AV21" s="598">
        <v>3</v>
      </c>
      <c r="AW21" s="340">
        <v>3</v>
      </c>
      <c r="AX21" s="339">
        <v>3</v>
      </c>
      <c r="AZ21" s="341">
        <v>1</v>
      </c>
      <c r="BA21" s="599">
        <v>2</v>
      </c>
      <c r="BB21" s="342">
        <v>2</v>
      </c>
      <c r="BC21" s="341">
        <v>11</v>
      </c>
      <c r="BE21" s="343">
        <v>1</v>
      </c>
      <c r="BF21" s="600">
        <v>1</v>
      </c>
      <c r="BG21" s="344">
        <v>1</v>
      </c>
      <c r="BH21" s="343">
        <v>1</v>
      </c>
    </row>
    <row r="22" spans="2:65" s="5" customFormat="1" ht="21" customHeight="1" x14ac:dyDescent="0.4">
      <c r="B22" s="322">
        <v>2</v>
      </c>
      <c r="C22" s="588">
        <v>2</v>
      </c>
      <c r="D22" s="541">
        <v>10</v>
      </c>
      <c r="E22" s="322">
        <v>10</v>
      </c>
      <c r="G22" s="323">
        <v>2</v>
      </c>
      <c r="H22" s="589">
        <v>3</v>
      </c>
      <c r="I22" s="324">
        <v>9</v>
      </c>
      <c r="J22" s="323">
        <v>2</v>
      </c>
      <c r="L22" s="325">
        <v>2</v>
      </c>
      <c r="M22" s="591">
        <v>4</v>
      </c>
      <c r="N22" s="326">
        <v>8</v>
      </c>
      <c r="O22" s="325">
        <v>8</v>
      </c>
      <c r="Q22" s="327">
        <v>2</v>
      </c>
      <c r="R22" s="592">
        <v>5</v>
      </c>
      <c r="S22" s="328">
        <v>7</v>
      </c>
      <c r="T22" s="327">
        <v>4</v>
      </c>
      <c r="V22" s="329">
        <v>2</v>
      </c>
      <c r="W22" s="593">
        <v>6</v>
      </c>
      <c r="X22" s="330">
        <v>6</v>
      </c>
      <c r="Y22" s="329">
        <v>6</v>
      </c>
      <c r="AA22" s="331">
        <v>2</v>
      </c>
      <c r="AB22" s="594">
        <v>6</v>
      </c>
      <c r="AC22" s="332">
        <v>5</v>
      </c>
      <c r="AD22" s="331">
        <v>6</v>
      </c>
      <c r="AF22" s="333">
        <v>2</v>
      </c>
      <c r="AG22" s="595">
        <v>5</v>
      </c>
      <c r="AH22" s="334">
        <v>4</v>
      </c>
      <c r="AI22" s="333">
        <v>4</v>
      </c>
      <c r="AK22" s="335">
        <v>2</v>
      </c>
      <c r="AL22" s="596">
        <v>4</v>
      </c>
      <c r="AM22" s="336">
        <v>3</v>
      </c>
      <c r="AN22" s="335">
        <v>8</v>
      </c>
      <c r="AP22" s="337">
        <v>2</v>
      </c>
      <c r="AQ22" s="597">
        <v>3</v>
      </c>
      <c r="AR22" s="338">
        <v>2</v>
      </c>
      <c r="AS22" s="337">
        <v>2</v>
      </c>
      <c r="AU22" s="339">
        <v>2</v>
      </c>
      <c r="AV22" s="598">
        <v>2</v>
      </c>
      <c r="AW22" s="340">
        <v>1</v>
      </c>
      <c r="AX22" s="339">
        <v>10</v>
      </c>
      <c r="AZ22" s="341">
        <v>2</v>
      </c>
      <c r="BA22" s="1098" t="s">
        <v>22</v>
      </c>
      <c r="BB22" s="1099"/>
      <c r="BC22" s="1100"/>
      <c r="BE22" s="343">
        <v>2</v>
      </c>
      <c r="BF22" s="1098" t="s">
        <v>22</v>
      </c>
      <c r="BG22" s="1099"/>
      <c r="BH22" s="1100"/>
    </row>
    <row r="23" spans="2:65" s="5" customFormat="1" ht="21" customHeight="1" x14ac:dyDescent="0.4">
      <c r="B23" s="322">
        <v>3</v>
      </c>
      <c r="C23" s="588">
        <v>3</v>
      </c>
      <c r="D23" s="541">
        <v>8</v>
      </c>
      <c r="E23" s="322">
        <v>1</v>
      </c>
      <c r="G23" s="323">
        <v>3</v>
      </c>
      <c r="H23" s="589">
        <v>4</v>
      </c>
      <c r="I23" s="324">
        <v>7</v>
      </c>
      <c r="J23" s="323">
        <v>7</v>
      </c>
      <c r="L23" s="325">
        <v>3</v>
      </c>
      <c r="M23" s="591">
        <v>5</v>
      </c>
      <c r="N23" s="326">
        <v>6</v>
      </c>
      <c r="O23" s="325">
        <v>3</v>
      </c>
      <c r="Q23" s="327">
        <v>3</v>
      </c>
      <c r="R23" s="592">
        <v>6</v>
      </c>
      <c r="S23" s="328">
        <v>5</v>
      </c>
      <c r="T23" s="327">
        <v>5</v>
      </c>
      <c r="V23" s="329">
        <v>3</v>
      </c>
      <c r="W23" s="593">
        <v>6</v>
      </c>
      <c r="X23" s="330">
        <v>4</v>
      </c>
      <c r="Y23" s="329">
        <v>5</v>
      </c>
      <c r="AA23" s="331">
        <v>3</v>
      </c>
      <c r="AB23" s="594">
        <v>5</v>
      </c>
      <c r="AC23" s="332">
        <v>3</v>
      </c>
      <c r="AD23" s="331">
        <v>3</v>
      </c>
      <c r="AF23" s="333">
        <v>3</v>
      </c>
      <c r="AG23" s="595">
        <v>4</v>
      </c>
      <c r="AH23" s="334">
        <v>2</v>
      </c>
      <c r="AI23" s="333">
        <v>7</v>
      </c>
      <c r="AK23" s="335">
        <v>3</v>
      </c>
      <c r="AL23" s="596">
        <v>3</v>
      </c>
      <c r="AM23" s="336">
        <v>1</v>
      </c>
      <c r="AN23" s="335">
        <v>1</v>
      </c>
      <c r="AP23" s="337">
        <v>3</v>
      </c>
      <c r="AQ23" s="597">
        <v>2</v>
      </c>
      <c r="AR23" s="338">
        <v>11</v>
      </c>
      <c r="AS23" s="337">
        <v>9</v>
      </c>
      <c r="AU23" s="339">
        <v>3</v>
      </c>
      <c r="AV23" s="598">
        <v>1</v>
      </c>
      <c r="AW23" s="340">
        <v>12</v>
      </c>
      <c r="AX23" s="339">
        <v>12</v>
      </c>
      <c r="AZ23" s="341">
        <v>3</v>
      </c>
      <c r="BA23" s="599">
        <v>2</v>
      </c>
      <c r="BB23" s="342">
        <v>9</v>
      </c>
      <c r="BC23" s="341">
        <v>9</v>
      </c>
      <c r="BE23" s="343">
        <v>3</v>
      </c>
      <c r="BF23" s="600">
        <v>1</v>
      </c>
      <c r="BG23" s="344">
        <v>10</v>
      </c>
      <c r="BH23" s="343">
        <v>12</v>
      </c>
    </row>
    <row r="24" spans="2:65" s="5" customFormat="1" ht="21" customHeight="1" x14ac:dyDescent="0.4">
      <c r="B24" s="322">
        <v>4</v>
      </c>
      <c r="C24" s="588">
        <v>4</v>
      </c>
      <c r="D24" s="541">
        <v>6</v>
      </c>
      <c r="E24" s="322">
        <v>6</v>
      </c>
      <c r="G24" s="323">
        <v>4</v>
      </c>
      <c r="H24" s="589">
        <v>5</v>
      </c>
      <c r="I24" s="324">
        <v>5</v>
      </c>
      <c r="J24" s="323">
        <v>2</v>
      </c>
      <c r="L24" s="325">
        <v>4</v>
      </c>
      <c r="M24" s="591">
        <v>6</v>
      </c>
      <c r="N24" s="326">
        <v>4</v>
      </c>
      <c r="O24" s="325">
        <v>4</v>
      </c>
      <c r="Q24" s="327">
        <v>4</v>
      </c>
      <c r="R24" s="592">
        <v>6</v>
      </c>
      <c r="S24" s="328">
        <v>3</v>
      </c>
      <c r="T24" s="327">
        <v>4</v>
      </c>
      <c r="V24" s="329">
        <v>4</v>
      </c>
      <c r="W24" s="593">
        <v>5</v>
      </c>
      <c r="X24" s="330">
        <v>2</v>
      </c>
      <c r="Y24" s="329">
        <v>2</v>
      </c>
      <c r="AA24" s="331">
        <v>4</v>
      </c>
      <c r="AB24" s="594">
        <v>4</v>
      </c>
      <c r="AC24" s="332">
        <v>1</v>
      </c>
      <c r="AD24" s="331">
        <v>6</v>
      </c>
      <c r="AF24" s="333">
        <v>4</v>
      </c>
      <c r="AG24" s="595">
        <v>3</v>
      </c>
      <c r="AH24" s="334">
        <v>11</v>
      </c>
      <c r="AI24" s="333">
        <v>11</v>
      </c>
      <c r="AK24" s="335">
        <v>4</v>
      </c>
      <c r="AL24" s="596">
        <v>2</v>
      </c>
      <c r="AM24" s="336">
        <v>12</v>
      </c>
      <c r="AN24" s="335">
        <v>8</v>
      </c>
      <c r="AP24" s="337">
        <v>4</v>
      </c>
      <c r="AQ24" s="1098" t="s">
        <v>22</v>
      </c>
      <c r="AR24" s="1099"/>
      <c r="AS24" s="1100"/>
      <c r="AU24" s="339">
        <v>4</v>
      </c>
      <c r="AV24" s="1098" t="s">
        <v>22</v>
      </c>
      <c r="AW24" s="1099"/>
      <c r="AX24" s="1100"/>
      <c r="AZ24" s="341">
        <v>4</v>
      </c>
      <c r="BA24" s="599">
        <v>3</v>
      </c>
      <c r="BB24" s="342">
        <v>7</v>
      </c>
      <c r="BC24" s="341">
        <v>11</v>
      </c>
      <c r="BE24" s="343">
        <v>4</v>
      </c>
      <c r="BF24" s="600">
        <v>2</v>
      </c>
      <c r="BG24" s="344">
        <v>8</v>
      </c>
      <c r="BH24" s="343">
        <v>8</v>
      </c>
    </row>
    <row r="25" spans="2:65" s="5" customFormat="1" ht="21" customHeight="1" x14ac:dyDescent="0.4">
      <c r="B25" s="322">
        <v>5</v>
      </c>
      <c r="C25" s="588">
        <v>5</v>
      </c>
      <c r="D25" s="541">
        <v>4</v>
      </c>
      <c r="E25" s="322">
        <v>1</v>
      </c>
      <c r="G25" s="323">
        <v>5</v>
      </c>
      <c r="H25" s="589">
        <v>6</v>
      </c>
      <c r="I25" s="324">
        <v>3</v>
      </c>
      <c r="J25" s="323">
        <v>3</v>
      </c>
      <c r="L25" s="325">
        <v>5</v>
      </c>
      <c r="M25" s="591">
        <v>6</v>
      </c>
      <c r="N25" s="326">
        <v>2</v>
      </c>
      <c r="O25" s="325">
        <v>3</v>
      </c>
      <c r="Q25" s="327">
        <v>5</v>
      </c>
      <c r="R25" s="592">
        <v>5</v>
      </c>
      <c r="S25" s="328">
        <v>1</v>
      </c>
      <c r="T25" s="327">
        <v>1</v>
      </c>
      <c r="V25" s="329">
        <v>5</v>
      </c>
      <c r="W25" s="593">
        <v>4</v>
      </c>
      <c r="X25" s="330">
        <v>11</v>
      </c>
      <c r="Y25" s="329">
        <v>5</v>
      </c>
      <c r="AA25" s="331">
        <v>5</v>
      </c>
      <c r="AB25" s="594">
        <v>3</v>
      </c>
      <c r="AC25" s="332">
        <v>12</v>
      </c>
      <c r="AD25" s="331">
        <v>12</v>
      </c>
      <c r="AF25" s="333">
        <v>5</v>
      </c>
      <c r="AG25" s="595">
        <v>2</v>
      </c>
      <c r="AH25" s="334">
        <v>9</v>
      </c>
      <c r="AI25" s="333">
        <v>7</v>
      </c>
      <c r="AK25" s="335">
        <v>5</v>
      </c>
      <c r="AL25" s="596">
        <v>1</v>
      </c>
      <c r="AM25" s="336">
        <v>10</v>
      </c>
      <c r="AN25" s="335">
        <v>10</v>
      </c>
      <c r="AP25" s="337">
        <v>5</v>
      </c>
      <c r="AQ25" s="597">
        <v>2</v>
      </c>
      <c r="AR25" s="338">
        <v>7</v>
      </c>
      <c r="AS25" s="337">
        <v>7</v>
      </c>
      <c r="AU25" s="339">
        <v>5</v>
      </c>
      <c r="AV25" s="598">
        <v>1</v>
      </c>
      <c r="AW25" s="340">
        <v>8</v>
      </c>
      <c r="AX25" s="339">
        <v>10</v>
      </c>
      <c r="AZ25" s="341">
        <v>5</v>
      </c>
      <c r="BA25" s="599">
        <v>4</v>
      </c>
      <c r="BB25" s="342">
        <v>5</v>
      </c>
      <c r="BC25" s="341">
        <v>5</v>
      </c>
      <c r="BE25" s="343">
        <v>5</v>
      </c>
      <c r="BF25" s="600">
        <v>3</v>
      </c>
      <c r="BG25" s="344">
        <v>6</v>
      </c>
      <c r="BH25" s="343">
        <v>12</v>
      </c>
    </row>
    <row r="26" spans="2:65" s="5" customFormat="1" ht="21" customHeight="1" x14ac:dyDescent="0.4">
      <c r="B26" s="322">
        <v>6</v>
      </c>
      <c r="C26" s="588">
        <v>6</v>
      </c>
      <c r="D26" s="541">
        <v>2</v>
      </c>
      <c r="E26" s="322">
        <v>2</v>
      </c>
      <c r="G26" s="323">
        <v>6</v>
      </c>
      <c r="H26" s="589">
        <v>6</v>
      </c>
      <c r="I26" s="324">
        <v>1</v>
      </c>
      <c r="J26" s="323">
        <v>2</v>
      </c>
      <c r="L26" s="325">
        <v>6</v>
      </c>
      <c r="M26" s="591">
        <v>5</v>
      </c>
      <c r="N26" s="326">
        <v>11</v>
      </c>
      <c r="O26" s="325">
        <v>11</v>
      </c>
      <c r="Q26" s="327">
        <v>6</v>
      </c>
      <c r="R26" s="592">
        <v>4</v>
      </c>
      <c r="S26" s="328">
        <v>12</v>
      </c>
      <c r="T26" s="327">
        <v>4</v>
      </c>
      <c r="V26" s="329">
        <v>6</v>
      </c>
      <c r="W26" s="593">
        <v>3</v>
      </c>
      <c r="X26" s="330">
        <v>9</v>
      </c>
      <c r="Y26" s="329">
        <v>9</v>
      </c>
      <c r="AA26" s="331">
        <v>6</v>
      </c>
      <c r="AB26" s="594">
        <v>2</v>
      </c>
      <c r="AC26" s="332">
        <v>10</v>
      </c>
      <c r="AD26" s="331">
        <v>6</v>
      </c>
      <c r="AF26" s="333">
        <v>6</v>
      </c>
      <c r="AG26" s="1098" t="s">
        <v>22</v>
      </c>
      <c r="AH26" s="1099"/>
      <c r="AI26" s="1100"/>
      <c r="AK26" s="335">
        <v>6</v>
      </c>
      <c r="AL26" s="1098" t="s">
        <v>22</v>
      </c>
      <c r="AM26" s="1099"/>
      <c r="AN26" s="1100"/>
      <c r="AP26" s="337">
        <v>6</v>
      </c>
      <c r="AQ26" s="597">
        <v>3</v>
      </c>
      <c r="AR26" s="338">
        <v>5</v>
      </c>
      <c r="AS26" s="337">
        <v>9</v>
      </c>
      <c r="AU26" s="339">
        <v>6</v>
      </c>
      <c r="AV26" s="598">
        <v>2</v>
      </c>
      <c r="AW26" s="340">
        <v>6</v>
      </c>
      <c r="AX26" s="339">
        <v>6</v>
      </c>
      <c r="AZ26" s="341">
        <v>6</v>
      </c>
      <c r="BA26" s="599">
        <v>5</v>
      </c>
      <c r="BB26" s="342">
        <v>3</v>
      </c>
      <c r="BC26" s="341">
        <v>11</v>
      </c>
      <c r="BE26" s="343">
        <v>6</v>
      </c>
      <c r="BF26" s="600">
        <v>4</v>
      </c>
      <c r="BG26" s="344">
        <v>4</v>
      </c>
      <c r="BH26" s="343">
        <v>4</v>
      </c>
    </row>
    <row r="27" spans="2:65" s="5" customFormat="1" ht="21" customHeight="1" x14ac:dyDescent="0.4">
      <c r="B27" s="322">
        <v>7</v>
      </c>
      <c r="C27" s="588">
        <v>6</v>
      </c>
      <c r="D27" s="541">
        <v>11</v>
      </c>
      <c r="E27" s="322">
        <v>1</v>
      </c>
      <c r="G27" s="323">
        <v>7</v>
      </c>
      <c r="H27" s="589">
        <v>5</v>
      </c>
      <c r="I27" s="324">
        <v>12</v>
      </c>
      <c r="J27" s="323">
        <v>12</v>
      </c>
      <c r="L27" s="325">
        <v>7</v>
      </c>
      <c r="M27" s="591">
        <v>4</v>
      </c>
      <c r="N27" s="326">
        <v>9</v>
      </c>
      <c r="O27" s="325">
        <v>3</v>
      </c>
      <c r="Q27" s="327">
        <v>7</v>
      </c>
      <c r="R27" s="592">
        <v>3</v>
      </c>
      <c r="S27" s="328">
        <v>10</v>
      </c>
      <c r="T27" s="327">
        <v>10</v>
      </c>
      <c r="V27" s="329">
        <v>7</v>
      </c>
      <c r="W27" s="593">
        <v>2</v>
      </c>
      <c r="X27" s="330">
        <v>7</v>
      </c>
      <c r="Y27" s="329">
        <v>5</v>
      </c>
      <c r="AA27" s="331">
        <v>7</v>
      </c>
      <c r="AB27" s="594">
        <v>1</v>
      </c>
      <c r="AC27" s="332">
        <v>8</v>
      </c>
      <c r="AD27" s="331">
        <v>8</v>
      </c>
      <c r="AF27" s="333">
        <v>7</v>
      </c>
      <c r="AG27" s="595">
        <v>2</v>
      </c>
      <c r="AH27" s="334">
        <v>5</v>
      </c>
      <c r="AI27" s="333">
        <v>5</v>
      </c>
      <c r="AK27" s="335">
        <v>7</v>
      </c>
      <c r="AL27" s="596">
        <v>1</v>
      </c>
      <c r="AM27" s="336">
        <v>6</v>
      </c>
      <c r="AN27" s="335">
        <v>8</v>
      </c>
      <c r="AP27" s="337">
        <v>7</v>
      </c>
      <c r="AQ27" s="597">
        <v>4</v>
      </c>
      <c r="AR27" s="338">
        <v>3</v>
      </c>
      <c r="AS27" s="337">
        <v>3</v>
      </c>
      <c r="AU27" s="339">
        <v>7</v>
      </c>
      <c r="AV27" s="598">
        <v>3</v>
      </c>
      <c r="AW27" s="340">
        <v>4</v>
      </c>
      <c r="AX27" s="339">
        <v>10</v>
      </c>
      <c r="AZ27" s="341">
        <v>7</v>
      </c>
      <c r="BA27" s="599">
        <v>6</v>
      </c>
      <c r="BB27" s="342">
        <v>1</v>
      </c>
      <c r="BC27" s="341">
        <v>1</v>
      </c>
      <c r="BE27" s="343">
        <v>7</v>
      </c>
      <c r="BF27" s="600">
        <v>5</v>
      </c>
      <c r="BG27" s="344">
        <v>2</v>
      </c>
      <c r="BH27" s="343">
        <v>12</v>
      </c>
    </row>
    <row r="28" spans="2:65" s="5" customFormat="1" ht="21" customHeight="1" x14ac:dyDescent="0.4">
      <c r="B28" s="322">
        <v>8</v>
      </c>
      <c r="C28" s="588">
        <v>5</v>
      </c>
      <c r="D28" s="541">
        <v>9</v>
      </c>
      <c r="E28" s="322">
        <v>9</v>
      </c>
      <c r="G28" s="323">
        <v>8</v>
      </c>
      <c r="H28" s="589">
        <v>4</v>
      </c>
      <c r="I28" s="324">
        <v>10</v>
      </c>
      <c r="J28" s="323">
        <v>2</v>
      </c>
      <c r="L28" s="325">
        <v>8</v>
      </c>
      <c r="M28" s="591">
        <v>3</v>
      </c>
      <c r="N28" s="326">
        <v>7</v>
      </c>
      <c r="O28" s="325">
        <v>7</v>
      </c>
      <c r="Q28" s="327">
        <v>8</v>
      </c>
      <c r="R28" s="592">
        <v>2</v>
      </c>
      <c r="S28" s="328">
        <v>8</v>
      </c>
      <c r="T28" s="327">
        <v>4</v>
      </c>
      <c r="V28" s="329">
        <v>8</v>
      </c>
      <c r="W28" s="1098" t="s">
        <v>22</v>
      </c>
      <c r="X28" s="1099"/>
      <c r="Y28" s="1100"/>
      <c r="AA28" s="331">
        <v>8</v>
      </c>
      <c r="AB28" s="1098" t="s">
        <v>22</v>
      </c>
      <c r="AC28" s="1099"/>
      <c r="AD28" s="1100"/>
      <c r="AF28" s="333">
        <v>8</v>
      </c>
      <c r="AG28" s="595">
        <v>3</v>
      </c>
      <c r="AH28" s="334">
        <v>3</v>
      </c>
      <c r="AI28" s="333">
        <v>7</v>
      </c>
      <c r="AK28" s="335">
        <v>8</v>
      </c>
      <c r="AL28" s="596">
        <v>2</v>
      </c>
      <c r="AM28" s="336">
        <v>4</v>
      </c>
      <c r="AN28" s="335">
        <v>4</v>
      </c>
      <c r="AP28" s="337">
        <v>8</v>
      </c>
      <c r="AQ28" s="597">
        <v>5</v>
      </c>
      <c r="AR28" s="338">
        <v>1</v>
      </c>
      <c r="AS28" s="337">
        <v>9</v>
      </c>
      <c r="AU28" s="339">
        <v>8</v>
      </c>
      <c r="AV28" s="598">
        <v>4</v>
      </c>
      <c r="AW28" s="340">
        <v>2</v>
      </c>
      <c r="AX28" s="339">
        <v>2</v>
      </c>
      <c r="AZ28" s="341">
        <v>8</v>
      </c>
      <c r="BA28" s="599">
        <v>6</v>
      </c>
      <c r="BB28" s="342">
        <v>12</v>
      </c>
      <c r="BC28" s="341">
        <v>11</v>
      </c>
      <c r="BE28" s="343">
        <v>8</v>
      </c>
      <c r="BF28" s="600">
        <v>6</v>
      </c>
      <c r="BG28" s="344">
        <v>11</v>
      </c>
      <c r="BH28" s="343">
        <v>11</v>
      </c>
    </row>
    <row r="29" spans="2:65" s="5" customFormat="1" ht="21" customHeight="1" x14ac:dyDescent="0.4">
      <c r="B29" s="322">
        <v>9</v>
      </c>
      <c r="C29" s="588">
        <v>4</v>
      </c>
      <c r="D29" s="541">
        <v>7</v>
      </c>
      <c r="E29" s="322">
        <v>1</v>
      </c>
      <c r="G29" s="323">
        <v>9</v>
      </c>
      <c r="H29" s="589">
        <v>3</v>
      </c>
      <c r="I29" s="324">
        <v>8</v>
      </c>
      <c r="J29" s="323">
        <v>8</v>
      </c>
      <c r="L29" s="325">
        <v>9</v>
      </c>
      <c r="M29" s="591">
        <v>2</v>
      </c>
      <c r="N29" s="326">
        <v>5</v>
      </c>
      <c r="O29" s="325">
        <v>3</v>
      </c>
      <c r="Q29" s="327">
        <v>9</v>
      </c>
      <c r="R29" s="592">
        <v>1</v>
      </c>
      <c r="S29" s="328">
        <v>6</v>
      </c>
      <c r="T29" s="327">
        <v>6</v>
      </c>
      <c r="V29" s="329">
        <v>9</v>
      </c>
      <c r="W29" s="593">
        <v>2</v>
      </c>
      <c r="X29" s="330">
        <v>3</v>
      </c>
      <c r="Y29" s="329">
        <v>3</v>
      </c>
      <c r="AA29" s="331">
        <v>9</v>
      </c>
      <c r="AB29" s="594">
        <v>1</v>
      </c>
      <c r="AC29" s="332">
        <v>4</v>
      </c>
      <c r="AD29" s="331">
        <v>6</v>
      </c>
      <c r="AF29" s="333">
        <v>9</v>
      </c>
      <c r="AG29" s="595">
        <v>4</v>
      </c>
      <c r="AH29" s="334">
        <v>1</v>
      </c>
      <c r="AI29" s="333">
        <v>1</v>
      </c>
      <c r="AK29" s="335">
        <v>9</v>
      </c>
      <c r="AL29" s="596">
        <v>3</v>
      </c>
      <c r="AM29" s="336">
        <v>2</v>
      </c>
      <c r="AN29" s="335">
        <v>8</v>
      </c>
      <c r="AP29" s="337">
        <v>9</v>
      </c>
      <c r="AQ29" s="597">
        <v>6</v>
      </c>
      <c r="AR29" s="338">
        <v>12</v>
      </c>
      <c r="AS29" s="337">
        <v>12</v>
      </c>
      <c r="AU29" s="339">
        <v>9</v>
      </c>
      <c r="AV29" s="598">
        <v>5</v>
      </c>
      <c r="AW29" s="340">
        <v>11</v>
      </c>
      <c r="AX29" s="339">
        <v>10</v>
      </c>
      <c r="AZ29" s="341">
        <v>9</v>
      </c>
      <c r="BA29" s="599">
        <v>5</v>
      </c>
      <c r="BB29" s="342">
        <v>10</v>
      </c>
      <c r="BC29" s="341">
        <v>10</v>
      </c>
      <c r="BE29" s="343">
        <v>9</v>
      </c>
      <c r="BF29" s="600">
        <v>6</v>
      </c>
      <c r="BG29" s="344">
        <v>9</v>
      </c>
      <c r="BH29" s="343">
        <v>12</v>
      </c>
    </row>
    <row r="30" spans="2:65" s="5" customFormat="1" ht="21" customHeight="1" x14ac:dyDescent="0.4">
      <c r="B30" s="322">
        <v>10</v>
      </c>
      <c r="C30" s="588">
        <v>3</v>
      </c>
      <c r="D30" s="541">
        <v>5</v>
      </c>
      <c r="E30" s="322">
        <v>5</v>
      </c>
      <c r="G30" s="323">
        <v>10</v>
      </c>
      <c r="H30" s="589">
        <v>2</v>
      </c>
      <c r="I30" s="324">
        <v>6</v>
      </c>
      <c r="J30" s="323">
        <v>2</v>
      </c>
      <c r="L30" s="325">
        <v>10</v>
      </c>
      <c r="M30" s="1098" t="s">
        <v>22</v>
      </c>
      <c r="N30" s="1099"/>
      <c r="O30" s="1100"/>
      <c r="Q30" s="327">
        <v>10</v>
      </c>
      <c r="R30" s="1098" t="s">
        <v>22</v>
      </c>
      <c r="S30" s="1099"/>
      <c r="T30" s="1100"/>
      <c r="V30" s="329">
        <v>10</v>
      </c>
      <c r="W30" s="593">
        <v>3</v>
      </c>
      <c r="X30" s="330">
        <v>1</v>
      </c>
      <c r="Y30" s="329">
        <v>5</v>
      </c>
      <c r="AA30" s="331">
        <v>10</v>
      </c>
      <c r="AB30" s="594">
        <v>2</v>
      </c>
      <c r="AC30" s="332">
        <v>2</v>
      </c>
      <c r="AD30" s="331">
        <v>2</v>
      </c>
      <c r="AF30" s="333">
        <v>10</v>
      </c>
      <c r="AG30" s="595">
        <v>5</v>
      </c>
      <c r="AH30" s="334">
        <v>12</v>
      </c>
      <c r="AI30" s="333">
        <v>7</v>
      </c>
      <c r="AK30" s="335">
        <v>10</v>
      </c>
      <c r="AL30" s="596">
        <v>4</v>
      </c>
      <c r="AM30" s="336">
        <v>11</v>
      </c>
      <c r="AN30" s="335">
        <v>11</v>
      </c>
      <c r="AP30" s="337">
        <v>10</v>
      </c>
      <c r="AQ30" s="597">
        <v>6</v>
      </c>
      <c r="AR30" s="338">
        <v>10</v>
      </c>
      <c r="AS30" s="337">
        <v>9</v>
      </c>
      <c r="AU30" s="339">
        <v>10</v>
      </c>
      <c r="AV30" s="598">
        <v>6</v>
      </c>
      <c r="AW30" s="340">
        <v>9</v>
      </c>
      <c r="AX30" s="339">
        <v>9</v>
      </c>
      <c r="AZ30" s="341">
        <v>10</v>
      </c>
      <c r="BA30" s="599">
        <v>4</v>
      </c>
      <c r="BB30" s="342">
        <v>8</v>
      </c>
      <c r="BC30" s="341">
        <v>11</v>
      </c>
      <c r="BE30" s="343">
        <v>10</v>
      </c>
      <c r="BF30" s="600">
        <v>5</v>
      </c>
      <c r="BG30" s="344">
        <v>7</v>
      </c>
      <c r="BH30" s="343">
        <v>7</v>
      </c>
    </row>
    <row r="31" spans="2:65" s="5" customFormat="1" ht="21" customHeight="1" x14ac:dyDescent="0.4">
      <c r="B31" s="322">
        <v>11</v>
      </c>
      <c r="C31" s="588">
        <v>2</v>
      </c>
      <c r="D31" s="541">
        <v>3</v>
      </c>
      <c r="E31" s="322">
        <v>1</v>
      </c>
      <c r="G31" s="323">
        <v>11</v>
      </c>
      <c r="H31" s="589">
        <v>1</v>
      </c>
      <c r="I31" s="324">
        <v>4</v>
      </c>
      <c r="J31" s="323">
        <v>4</v>
      </c>
      <c r="L31" s="325">
        <v>11</v>
      </c>
      <c r="M31" s="591">
        <v>2</v>
      </c>
      <c r="N31" s="326">
        <v>1</v>
      </c>
      <c r="O31" s="325">
        <v>1</v>
      </c>
      <c r="Q31" s="327">
        <v>11</v>
      </c>
      <c r="R31" s="592">
        <v>1</v>
      </c>
      <c r="S31" s="328">
        <v>2</v>
      </c>
      <c r="T31" s="327">
        <v>4</v>
      </c>
      <c r="V31" s="329">
        <v>11</v>
      </c>
      <c r="W31" s="593">
        <v>4</v>
      </c>
      <c r="X31" s="330">
        <v>12</v>
      </c>
      <c r="Y31" s="329">
        <v>12</v>
      </c>
      <c r="AA31" s="331">
        <v>11</v>
      </c>
      <c r="AB31" s="594">
        <v>3</v>
      </c>
      <c r="AC31" s="332">
        <v>11</v>
      </c>
      <c r="AD31" s="331">
        <v>6</v>
      </c>
      <c r="AF31" s="333">
        <v>11</v>
      </c>
      <c r="AG31" s="595">
        <v>6</v>
      </c>
      <c r="AH31" s="334">
        <v>10</v>
      </c>
      <c r="AI31" s="333">
        <v>10</v>
      </c>
      <c r="AK31" s="335">
        <v>11</v>
      </c>
      <c r="AL31" s="596">
        <v>5</v>
      </c>
      <c r="AM31" s="336">
        <v>9</v>
      </c>
      <c r="AN31" s="335">
        <v>8</v>
      </c>
      <c r="AP31" s="337">
        <v>11</v>
      </c>
      <c r="AQ31" s="597">
        <v>5</v>
      </c>
      <c r="AR31" s="338">
        <v>8</v>
      </c>
      <c r="AS31" s="337">
        <v>8</v>
      </c>
      <c r="AU31" s="339">
        <v>11</v>
      </c>
      <c r="AV31" s="598">
        <v>6</v>
      </c>
      <c r="AW31" s="340">
        <v>7</v>
      </c>
      <c r="AX31" s="339">
        <v>10</v>
      </c>
      <c r="AZ31" s="341">
        <v>11</v>
      </c>
      <c r="BA31" s="599">
        <v>3</v>
      </c>
      <c r="BB31" s="342">
        <v>6</v>
      </c>
      <c r="BC31" s="341">
        <v>6</v>
      </c>
      <c r="BE31" s="343">
        <v>11</v>
      </c>
      <c r="BF31" s="600">
        <v>4</v>
      </c>
      <c r="BG31" s="344">
        <v>5</v>
      </c>
      <c r="BH31" s="343">
        <v>12</v>
      </c>
    </row>
    <row r="32" spans="2:65" s="5" customFormat="1" ht="21" customHeight="1" x14ac:dyDescent="0.4">
      <c r="B32" s="322">
        <v>12</v>
      </c>
      <c r="C32" s="1098" t="s">
        <v>22</v>
      </c>
      <c r="D32" s="1099"/>
      <c r="E32" s="1100"/>
      <c r="G32" s="323">
        <v>12</v>
      </c>
      <c r="H32" s="1098" t="s">
        <v>22</v>
      </c>
      <c r="I32" s="1099"/>
      <c r="J32" s="1100"/>
      <c r="L32" s="325">
        <v>12</v>
      </c>
      <c r="M32" s="591">
        <v>3</v>
      </c>
      <c r="N32" s="326">
        <v>12</v>
      </c>
      <c r="O32" s="325">
        <v>3</v>
      </c>
      <c r="Q32" s="327">
        <v>12</v>
      </c>
      <c r="R32" s="592">
        <v>2</v>
      </c>
      <c r="S32" s="328">
        <v>11</v>
      </c>
      <c r="T32" s="327">
        <v>11</v>
      </c>
      <c r="V32" s="329">
        <v>12</v>
      </c>
      <c r="W32" s="593">
        <v>5</v>
      </c>
      <c r="X32" s="330">
        <v>10</v>
      </c>
      <c r="Y32" s="329">
        <v>5</v>
      </c>
      <c r="AA32" s="331">
        <v>12</v>
      </c>
      <c r="AB32" s="594">
        <v>4</v>
      </c>
      <c r="AC32" s="332">
        <v>9</v>
      </c>
      <c r="AD32" s="331">
        <v>9</v>
      </c>
      <c r="AF32" s="333">
        <v>12</v>
      </c>
      <c r="AG32" s="595">
        <v>6</v>
      </c>
      <c r="AH32" s="334">
        <v>8</v>
      </c>
      <c r="AI32" s="333">
        <v>7</v>
      </c>
      <c r="AK32" s="335">
        <v>12</v>
      </c>
      <c r="AL32" s="596">
        <v>6</v>
      </c>
      <c r="AM32" s="336">
        <v>7</v>
      </c>
      <c r="AN32" s="335">
        <v>7</v>
      </c>
      <c r="AP32" s="337">
        <v>12</v>
      </c>
      <c r="AQ32" s="597">
        <v>4</v>
      </c>
      <c r="AR32" s="338">
        <v>6</v>
      </c>
      <c r="AS32" s="337">
        <v>9</v>
      </c>
      <c r="AU32" s="339">
        <v>12</v>
      </c>
      <c r="AV32" s="598">
        <v>5</v>
      </c>
      <c r="AW32" s="340">
        <v>5</v>
      </c>
      <c r="AX32" s="339">
        <v>5</v>
      </c>
      <c r="AZ32" s="341">
        <v>12</v>
      </c>
      <c r="BA32" s="599">
        <v>2</v>
      </c>
      <c r="BB32" s="342">
        <v>4</v>
      </c>
      <c r="BC32" s="341">
        <v>11</v>
      </c>
      <c r="BE32" s="343">
        <v>12</v>
      </c>
      <c r="BF32" s="600">
        <v>3</v>
      </c>
      <c r="BG32" s="344">
        <v>3</v>
      </c>
      <c r="BH32" s="343">
        <v>3</v>
      </c>
    </row>
    <row r="33" spans="2:61" ht="4.5" customHeight="1" x14ac:dyDescent="0.3"/>
    <row r="34" spans="2:61" ht="4.5" customHeight="1" x14ac:dyDescent="0.3"/>
    <row r="35" spans="2:61" s="6" customFormat="1" ht="30" x14ac:dyDescent="0.6">
      <c r="B35" s="1116">
        <v>1</v>
      </c>
      <c r="C35" s="1117"/>
      <c r="D35" s="1117"/>
      <c r="E35" s="1118"/>
      <c r="F35" s="279"/>
      <c r="G35" s="1116">
        <v>2</v>
      </c>
      <c r="H35" s="1117"/>
      <c r="I35" s="1117"/>
      <c r="J35" s="1118"/>
      <c r="K35" s="280"/>
      <c r="L35" s="1116">
        <v>3</v>
      </c>
      <c r="M35" s="1117"/>
      <c r="N35" s="1117"/>
      <c r="O35" s="1118"/>
      <c r="P35" s="280"/>
      <c r="Q35" s="1116">
        <v>4</v>
      </c>
      <c r="R35" s="1117"/>
      <c r="S35" s="1117"/>
      <c r="T35" s="1118"/>
      <c r="U35" s="279"/>
      <c r="V35" s="1116">
        <v>5</v>
      </c>
      <c r="W35" s="1117"/>
      <c r="X35" s="1117"/>
      <c r="Y35" s="1118"/>
      <c r="Z35" s="279"/>
      <c r="AA35" s="1116">
        <v>6</v>
      </c>
      <c r="AB35" s="1117"/>
      <c r="AC35" s="1117"/>
      <c r="AD35" s="1118"/>
      <c r="AE35" s="280"/>
      <c r="AF35" s="1116">
        <v>7</v>
      </c>
      <c r="AG35" s="1117"/>
      <c r="AH35" s="1117"/>
      <c r="AI35" s="1118"/>
      <c r="AJ35" s="280"/>
      <c r="AK35" s="1116">
        <v>8</v>
      </c>
      <c r="AL35" s="1117"/>
      <c r="AM35" s="1117"/>
      <c r="AN35" s="1118"/>
      <c r="AO35" s="279"/>
      <c r="AP35" s="1116">
        <v>9</v>
      </c>
      <c r="AQ35" s="1117"/>
      <c r="AR35" s="1117"/>
      <c r="AS35" s="1118"/>
      <c r="AT35" s="279"/>
      <c r="AU35" s="1116">
        <v>10</v>
      </c>
      <c r="AV35" s="1117"/>
      <c r="AW35" s="1117"/>
      <c r="AX35" s="1118"/>
      <c r="AY35" s="280"/>
      <c r="AZ35" s="1116">
        <v>11</v>
      </c>
      <c r="BA35" s="1117"/>
      <c r="BB35" s="1117"/>
      <c r="BC35" s="1118"/>
      <c r="BD35" s="280"/>
      <c r="BE35" s="280"/>
      <c r="BF35" s="280"/>
      <c r="BG35" s="280"/>
      <c r="BH35" s="280"/>
      <c r="BI35" s="279"/>
    </row>
    <row r="36" spans="2:61" s="5" customFormat="1" ht="64" x14ac:dyDescent="0.4">
      <c r="B36" s="263" t="s">
        <v>5</v>
      </c>
      <c r="C36" s="265" t="s">
        <v>21</v>
      </c>
      <c r="D36" s="264" t="s">
        <v>19</v>
      </c>
      <c r="E36" s="263" t="s">
        <v>20</v>
      </c>
      <c r="F36" s="268"/>
      <c r="G36" s="263" t="s">
        <v>5</v>
      </c>
      <c r="H36" s="265" t="s">
        <v>21</v>
      </c>
      <c r="I36" s="264" t="s">
        <v>19</v>
      </c>
      <c r="J36" s="263" t="s">
        <v>20</v>
      </c>
      <c r="L36" s="263" t="s">
        <v>5</v>
      </c>
      <c r="M36" s="265" t="s">
        <v>21</v>
      </c>
      <c r="N36" s="264" t="s">
        <v>19</v>
      </c>
      <c r="O36" s="263" t="s">
        <v>20</v>
      </c>
      <c r="Q36" s="263" t="s">
        <v>5</v>
      </c>
      <c r="R36" s="265" t="s">
        <v>21</v>
      </c>
      <c r="S36" s="264" t="s">
        <v>19</v>
      </c>
      <c r="T36" s="263" t="s">
        <v>20</v>
      </c>
      <c r="U36" s="45"/>
      <c r="V36" s="263" t="s">
        <v>5</v>
      </c>
      <c r="W36" s="265" t="s">
        <v>21</v>
      </c>
      <c r="X36" s="264" t="s">
        <v>19</v>
      </c>
      <c r="Y36" s="263" t="s">
        <v>20</v>
      </c>
      <c r="Z36" s="45"/>
      <c r="AA36" s="263" t="s">
        <v>5</v>
      </c>
      <c r="AB36" s="265" t="s">
        <v>21</v>
      </c>
      <c r="AC36" s="264" t="s">
        <v>19</v>
      </c>
      <c r="AD36" s="263" t="s">
        <v>20</v>
      </c>
      <c r="AE36" s="45"/>
      <c r="AF36" s="263" t="s">
        <v>5</v>
      </c>
      <c r="AG36" s="265" t="s">
        <v>21</v>
      </c>
      <c r="AH36" s="264" t="s">
        <v>19</v>
      </c>
      <c r="AI36" s="263" t="s">
        <v>20</v>
      </c>
      <c r="AK36" s="263" t="s">
        <v>5</v>
      </c>
      <c r="AL36" s="265" t="s">
        <v>21</v>
      </c>
      <c r="AM36" s="264" t="s">
        <v>19</v>
      </c>
      <c r="AN36" s="263" t="s">
        <v>20</v>
      </c>
      <c r="AP36" s="263" t="s">
        <v>5</v>
      </c>
      <c r="AQ36" s="265" t="s">
        <v>21</v>
      </c>
      <c r="AR36" s="264" t="s">
        <v>19</v>
      </c>
      <c r="AS36" s="263" t="s">
        <v>20</v>
      </c>
      <c r="AT36" s="38"/>
      <c r="AU36" s="263" t="s">
        <v>5</v>
      </c>
      <c r="AV36" s="265" t="s">
        <v>21</v>
      </c>
      <c r="AW36" s="264" t="s">
        <v>19</v>
      </c>
      <c r="AX36" s="263" t="s">
        <v>20</v>
      </c>
      <c r="AZ36" s="263" t="s">
        <v>5</v>
      </c>
      <c r="BA36" s="265" t="s">
        <v>21</v>
      </c>
      <c r="BB36" s="264" t="s">
        <v>19</v>
      </c>
      <c r="BC36" s="263" t="s">
        <v>20</v>
      </c>
    </row>
    <row r="37" spans="2:61" s="5" customFormat="1" ht="21" customHeight="1" x14ac:dyDescent="0.35">
      <c r="B37" s="266">
        <v>1</v>
      </c>
      <c r="C37" s="347" t="s">
        <v>7</v>
      </c>
      <c r="D37" s="345">
        <v>10</v>
      </c>
      <c r="E37" s="346">
        <v>1</v>
      </c>
      <c r="F37" s="348"/>
      <c r="G37" s="266">
        <v>1</v>
      </c>
      <c r="H37" s="347" t="s">
        <v>8</v>
      </c>
      <c r="I37" s="345">
        <v>9</v>
      </c>
      <c r="J37" s="346">
        <v>9</v>
      </c>
      <c r="L37" s="266">
        <v>1</v>
      </c>
      <c r="M37" s="347" t="s">
        <v>9</v>
      </c>
      <c r="N37" s="345">
        <v>8</v>
      </c>
      <c r="O37" s="346">
        <v>3</v>
      </c>
      <c r="Q37" s="266">
        <v>1</v>
      </c>
      <c r="R37" s="347" t="s">
        <v>10</v>
      </c>
      <c r="S37" s="345">
        <v>7</v>
      </c>
      <c r="T37" s="346">
        <v>7</v>
      </c>
      <c r="U37" s="45"/>
      <c r="V37" s="266">
        <v>1</v>
      </c>
      <c r="W37" s="347" t="s">
        <v>11</v>
      </c>
      <c r="X37" s="345">
        <v>6</v>
      </c>
      <c r="Y37" s="346">
        <v>5</v>
      </c>
      <c r="Z37" s="45"/>
      <c r="AA37" s="266">
        <v>1</v>
      </c>
      <c r="AB37" s="347" t="s">
        <v>11</v>
      </c>
      <c r="AC37" s="345">
        <v>5</v>
      </c>
      <c r="AD37" s="346">
        <v>5</v>
      </c>
      <c r="AE37" s="45"/>
      <c r="AF37" s="266">
        <v>1</v>
      </c>
      <c r="AG37" s="347" t="s">
        <v>10</v>
      </c>
      <c r="AH37" s="345">
        <v>4</v>
      </c>
      <c r="AI37" s="346">
        <v>7</v>
      </c>
      <c r="AJ37" s="45"/>
      <c r="AK37" s="266">
        <v>1</v>
      </c>
      <c r="AL37" s="347" t="s">
        <v>9</v>
      </c>
      <c r="AM37" s="345">
        <v>3</v>
      </c>
      <c r="AN37" s="346">
        <v>3</v>
      </c>
      <c r="AO37" s="45"/>
      <c r="AP37" s="266">
        <v>1</v>
      </c>
      <c r="AQ37" s="347" t="s">
        <v>8</v>
      </c>
      <c r="AR37" s="345">
        <v>2</v>
      </c>
      <c r="AS37" s="346">
        <v>9</v>
      </c>
      <c r="AT37" s="38"/>
      <c r="AU37" s="266">
        <v>1</v>
      </c>
      <c r="AV37" s="347" t="s">
        <v>7</v>
      </c>
      <c r="AW37" s="345">
        <v>1</v>
      </c>
      <c r="AX37" s="346">
        <v>1</v>
      </c>
      <c r="AZ37" s="266">
        <v>1</v>
      </c>
      <c r="BA37" s="1098" t="s">
        <v>22</v>
      </c>
      <c r="BB37" s="1099"/>
      <c r="BC37" s="1100"/>
    </row>
    <row r="38" spans="2:61" s="5" customFormat="1" ht="21" customHeight="1" x14ac:dyDescent="0.35">
      <c r="B38" s="266">
        <v>2</v>
      </c>
      <c r="C38" s="347" t="s">
        <v>8</v>
      </c>
      <c r="D38" s="345">
        <v>8</v>
      </c>
      <c r="E38" s="346">
        <v>8</v>
      </c>
      <c r="F38" s="348"/>
      <c r="G38" s="266">
        <v>2</v>
      </c>
      <c r="H38" s="347" t="s">
        <v>9</v>
      </c>
      <c r="I38" s="345">
        <v>7</v>
      </c>
      <c r="J38" s="346">
        <v>2</v>
      </c>
      <c r="L38" s="266">
        <v>2</v>
      </c>
      <c r="M38" s="347" t="s">
        <v>10</v>
      </c>
      <c r="N38" s="345">
        <v>6</v>
      </c>
      <c r="O38" s="346">
        <v>6</v>
      </c>
      <c r="Q38" s="266">
        <v>2</v>
      </c>
      <c r="R38" s="347" t="s">
        <v>11</v>
      </c>
      <c r="S38" s="345">
        <v>5</v>
      </c>
      <c r="T38" s="346">
        <v>4</v>
      </c>
      <c r="U38" s="45"/>
      <c r="V38" s="266">
        <v>2</v>
      </c>
      <c r="W38" s="347" t="s">
        <v>11</v>
      </c>
      <c r="X38" s="345">
        <v>4</v>
      </c>
      <c r="Y38" s="346">
        <v>4</v>
      </c>
      <c r="Z38" s="45"/>
      <c r="AA38" s="266">
        <v>2</v>
      </c>
      <c r="AB38" s="347" t="s">
        <v>10</v>
      </c>
      <c r="AC38" s="345">
        <v>3</v>
      </c>
      <c r="AD38" s="346">
        <v>6</v>
      </c>
      <c r="AE38" s="45"/>
      <c r="AF38" s="266">
        <v>2</v>
      </c>
      <c r="AG38" s="347" t="s">
        <v>9</v>
      </c>
      <c r="AH38" s="345">
        <v>2</v>
      </c>
      <c r="AI38" s="346">
        <v>2</v>
      </c>
      <c r="AJ38" s="45"/>
      <c r="AK38" s="266">
        <v>2</v>
      </c>
      <c r="AL38" s="347" t="s">
        <v>8</v>
      </c>
      <c r="AM38" s="345">
        <v>1</v>
      </c>
      <c r="AN38" s="346">
        <v>8</v>
      </c>
      <c r="AO38" s="45"/>
      <c r="AP38" s="266">
        <v>2</v>
      </c>
      <c r="AQ38" s="347" t="s">
        <v>7</v>
      </c>
      <c r="AR38" s="345">
        <v>11</v>
      </c>
      <c r="AS38" s="346">
        <v>11</v>
      </c>
      <c r="AT38" s="38"/>
      <c r="AU38" s="266">
        <v>2</v>
      </c>
      <c r="AV38" s="1098" t="s">
        <v>22</v>
      </c>
      <c r="AW38" s="1099"/>
      <c r="AX38" s="1100"/>
      <c r="AZ38" s="266">
        <v>2</v>
      </c>
      <c r="BA38" s="347" t="s">
        <v>7</v>
      </c>
      <c r="BB38" s="345">
        <v>9</v>
      </c>
      <c r="BC38" s="346">
        <v>11</v>
      </c>
    </row>
    <row r="39" spans="2:61" s="5" customFormat="1" ht="21" customHeight="1" x14ac:dyDescent="0.35">
      <c r="B39" s="266">
        <v>3</v>
      </c>
      <c r="C39" s="347" t="s">
        <v>9</v>
      </c>
      <c r="D39" s="345">
        <v>6</v>
      </c>
      <c r="E39" s="346">
        <v>1</v>
      </c>
      <c r="F39" s="348"/>
      <c r="G39" s="266">
        <v>3</v>
      </c>
      <c r="H39" s="347" t="s">
        <v>10</v>
      </c>
      <c r="I39" s="345">
        <v>5</v>
      </c>
      <c r="J39" s="346">
        <v>5</v>
      </c>
      <c r="L39" s="266">
        <v>3</v>
      </c>
      <c r="M39" s="347" t="s">
        <v>11</v>
      </c>
      <c r="N39" s="345">
        <v>4</v>
      </c>
      <c r="O39" s="346">
        <v>3</v>
      </c>
      <c r="Q39" s="266">
        <v>3</v>
      </c>
      <c r="R39" s="347" t="s">
        <v>11</v>
      </c>
      <c r="S39" s="345">
        <v>3</v>
      </c>
      <c r="T39" s="346">
        <v>3</v>
      </c>
      <c r="U39" s="45"/>
      <c r="V39" s="266">
        <v>3</v>
      </c>
      <c r="W39" s="347" t="s">
        <v>10</v>
      </c>
      <c r="X39" s="345">
        <v>2</v>
      </c>
      <c r="Y39" s="346">
        <v>5</v>
      </c>
      <c r="Z39" s="45"/>
      <c r="AA39" s="266">
        <v>3</v>
      </c>
      <c r="AB39" s="347" t="s">
        <v>9</v>
      </c>
      <c r="AC39" s="345">
        <v>1</v>
      </c>
      <c r="AD39" s="346">
        <v>1</v>
      </c>
      <c r="AE39" s="45"/>
      <c r="AF39" s="266">
        <v>3</v>
      </c>
      <c r="AG39" s="347" t="s">
        <v>8</v>
      </c>
      <c r="AH39" s="345">
        <v>11</v>
      </c>
      <c r="AI39" s="346">
        <v>7</v>
      </c>
      <c r="AJ39" s="45"/>
      <c r="AK39" s="266">
        <v>3</v>
      </c>
      <c r="AL39" s="347" t="s">
        <v>7</v>
      </c>
      <c r="AM39" s="345">
        <v>10</v>
      </c>
      <c r="AN39" s="346">
        <v>10</v>
      </c>
      <c r="AO39" s="45"/>
      <c r="AP39" s="266">
        <v>3</v>
      </c>
      <c r="AQ39" s="1098" t="s">
        <v>22</v>
      </c>
      <c r="AR39" s="1099"/>
      <c r="AS39" s="1100"/>
      <c r="AT39" s="38"/>
      <c r="AU39" s="266">
        <v>3</v>
      </c>
      <c r="AV39" s="347" t="s">
        <v>7</v>
      </c>
      <c r="AW39" s="345">
        <v>8</v>
      </c>
      <c r="AX39" s="346">
        <v>10</v>
      </c>
      <c r="AZ39" s="266">
        <v>3</v>
      </c>
      <c r="BA39" s="347" t="s">
        <v>8</v>
      </c>
      <c r="BB39" s="345">
        <v>7</v>
      </c>
      <c r="BC39" s="346">
        <v>7</v>
      </c>
    </row>
    <row r="40" spans="2:61" s="5" customFormat="1" ht="21" customHeight="1" x14ac:dyDescent="0.35">
      <c r="B40" s="266">
        <v>4</v>
      </c>
      <c r="C40" s="347" t="s">
        <v>10</v>
      </c>
      <c r="D40" s="345">
        <v>4</v>
      </c>
      <c r="E40" s="346">
        <v>4</v>
      </c>
      <c r="F40" s="348"/>
      <c r="G40" s="266">
        <v>4</v>
      </c>
      <c r="H40" s="347" t="s">
        <v>11</v>
      </c>
      <c r="I40" s="345">
        <v>3</v>
      </c>
      <c r="J40" s="346">
        <v>2</v>
      </c>
      <c r="L40" s="266">
        <v>4</v>
      </c>
      <c r="M40" s="347" t="s">
        <v>11</v>
      </c>
      <c r="N40" s="345">
        <v>2</v>
      </c>
      <c r="O40" s="346">
        <v>2</v>
      </c>
      <c r="Q40" s="266">
        <v>4</v>
      </c>
      <c r="R40" s="347" t="s">
        <v>10</v>
      </c>
      <c r="S40" s="345">
        <v>1</v>
      </c>
      <c r="T40" s="346">
        <v>4</v>
      </c>
      <c r="U40" s="45"/>
      <c r="V40" s="266">
        <v>4</v>
      </c>
      <c r="W40" s="347" t="s">
        <v>9</v>
      </c>
      <c r="X40" s="345">
        <v>11</v>
      </c>
      <c r="Y40" s="346">
        <v>11</v>
      </c>
      <c r="Z40" s="45"/>
      <c r="AA40" s="266">
        <v>4</v>
      </c>
      <c r="AB40" s="347" t="s">
        <v>8</v>
      </c>
      <c r="AC40" s="345">
        <v>10</v>
      </c>
      <c r="AD40" s="346">
        <v>6</v>
      </c>
      <c r="AE40" s="45"/>
      <c r="AF40" s="266">
        <v>4</v>
      </c>
      <c r="AG40" s="347" t="s">
        <v>7</v>
      </c>
      <c r="AH40" s="345">
        <v>9</v>
      </c>
      <c r="AI40" s="346">
        <v>9</v>
      </c>
      <c r="AJ40" s="45"/>
      <c r="AK40" s="266">
        <v>4</v>
      </c>
      <c r="AL40" s="1098" t="s">
        <v>22</v>
      </c>
      <c r="AM40" s="1099"/>
      <c r="AN40" s="1100"/>
      <c r="AO40" s="45"/>
      <c r="AP40" s="266">
        <v>4</v>
      </c>
      <c r="AQ40" s="347" t="s">
        <v>7</v>
      </c>
      <c r="AR40" s="345">
        <v>7</v>
      </c>
      <c r="AS40" s="346">
        <v>9</v>
      </c>
      <c r="AT40" s="38"/>
      <c r="AU40" s="266">
        <v>4</v>
      </c>
      <c r="AV40" s="347" t="s">
        <v>8</v>
      </c>
      <c r="AW40" s="345">
        <v>6</v>
      </c>
      <c r="AX40" s="346">
        <v>6</v>
      </c>
      <c r="AZ40" s="266">
        <v>4</v>
      </c>
      <c r="BA40" s="347" t="s">
        <v>9</v>
      </c>
      <c r="BB40" s="345">
        <v>5</v>
      </c>
      <c r="BC40" s="346">
        <v>11</v>
      </c>
    </row>
    <row r="41" spans="2:61" s="5" customFormat="1" ht="21" customHeight="1" x14ac:dyDescent="0.35">
      <c r="B41" s="266">
        <v>5</v>
      </c>
      <c r="C41" s="347" t="s">
        <v>11</v>
      </c>
      <c r="D41" s="345">
        <v>2</v>
      </c>
      <c r="E41" s="346">
        <v>1</v>
      </c>
      <c r="F41" s="348"/>
      <c r="G41" s="266">
        <v>5</v>
      </c>
      <c r="H41" s="347" t="s">
        <v>11</v>
      </c>
      <c r="I41" s="345">
        <v>1</v>
      </c>
      <c r="J41" s="346">
        <v>1</v>
      </c>
      <c r="L41" s="266">
        <v>5</v>
      </c>
      <c r="M41" s="347" t="s">
        <v>10</v>
      </c>
      <c r="N41" s="345">
        <v>11</v>
      </c>
      <c r="O41" s="346">
        <v>3</v>
      </c>
      <c r="Q41" s="266">
        <v>5</v>
      </c>
      <c r="R41" s="347" t="s">
        <v>9</v>
      </c>
      <c r="S41" s="345">
        <v>10</v>
      </c>
      <c r="T41" s="346">
        <v>10</v>
      </c>
      <c r="U41" s="45"/>
      <c r="V41" s="266">
        <v>5</v>
      </c>
      <c r="W41" s="347" t="s">
        <v>8</v>
      </c>
      <c r="X41" s="345">
        <v>9</v>
      </c>
      <c r="Y41" s="346">
        <v>5</v>
      </c>
      <c r="Z41" s="45"/>
      <c r="AA41" s="266">
        <v>5</v>
      </c>
      <c r="AB41" s="347" t="s">
        <v>7</v>
      </c>
      <c r="AC41" s="345">
        <v>8</v>
      </c>
      <c r="AD41" s="346">
        <v>8</v>
      </c>
      <c r="AE41" s="45"/>
      <c r="AF41" s="266">
        <v>5</v>
      </c>
      <c r="AG41" s="1098" t="s">
        <v>22</v>
      </c>
      <c r="AH41" s="1099"/>
      <c r="AI41" s="1100"/>
      <c r="AJ41" s="45"/>
      <c r="AK41" s="266">
        <v>5</v>
      </c>
      <c r="AL41" s="347" t="s">
        <v>7</v>
      </c>
      <c r="AM41" s="345">
        <v>6</v>
      </c>
      <c r="AN41" s="346">
        <v>8</v>
      </c>
      <c r="AO41" s="45"/>
      <c r="AP41" s="266">
        <v>5</v>
      </c>
      <c r="AQ41" s="347" t="s">
        <v>8</v>
      </c>
      <c r="AR41" s="345">
        <v>5</v>
      </c>
      <c r="AS41" s="346">
        <v>5</v>
      </c>
      <c r="AT41" s="38"/>
      <c r="AU41" s="266">
        <v>5</v>
      </c>
      <c r="AV41" s="347" t="s">
        <v>9</v>
      </c>
      <c r="AW41" s="345">
        <v>4</v>
      </c>
      <c r="AX41" s="346">
        <v>10</v>
      </c>
      <c r="AZ41" s="266">
        <v>5</v>
      </c>
      <c r="BA41" s="347" t="s">
        <v>10</v>
      </c>
      <c r="BB41" s="345">
        <v>3</v>
      </c>
      <c r="BC41" s="346">
        <v>3</v>
      </c>
    </row>
    <row r="42" spans="2:61" s="5" customFormat="1" ht="21" customHeight="1" x14ac:dyDescent="0.35">
      <c r="B42" s="266">
        <v>6</v>
      </c>
      <c r="C42" s="347" t="s">
        <v>11</v>
      </c>
      <c r="D42" s="345">
        <v>11</v>
      </c>
      <c r="E42" s="346">
        <v>11</v>
      </c>
      <c r="F42" s="348"/>
      <c r="G42" s="266">
        <v>6</v>
      </c>
      <c r="H42" s="347" t="s">
        <v>10</v>
      </c>
      <c r="I42" s="345">
        <v>10</v>
      </c>
      <c r="J42" s="346">
        <v>2</v>
      </c>
      <c r="L42" s="266">
        <v>6</v>
      </c>
      <c r="M42" s="347" t="s">
        <v>9</v>
      </c>
      <c r="N42" s="345">
        <v>9</v>
      </c>
      <c r="O42" s="346">
        <v>9</v>
      </c>
      <c r="Q42" s="266">
        <v>6</v>
      </c>
      <c r="R42" s="347" t="s">
        <v>8</v>
      </c>
      <c r="S42" s="345">
        <v>8</v>
      </c>
      <c r="T42" s="346">
        <v>4</v>
      </c>
      <c r="U42" s="45"/>
      <c r="V42" s="266">
        <v>6</v>
      </c>
      <c r="W42" s="347" t="s">
        <v>7</v>
      </c>
      <c r="X42" s="345">
        <v>7</v>
      </c>
      <c r="Y42" s="346">
        <v>7</v>
      </c>
      <c r="Z42" s="45"/>
      <c r="AA42" s="266">
        <v>6</v>
      </c>
      <c r="AB42" s="1098" t="s">
        <v>22</v>
      </c>
      <c r="AC42" s="1099"/>
      <c r="AD42" s="1100"/>
      <c r="AE42" s="45"/>
      <c r="AF42" s="266">
        <v>6</v>
      </c>
      <c r="AG42" s="347" t="s">
        <v>7</v>
      </c>
      <c r="AH42" s="345">
        <v>5</v>
      </c>
      <c r="AI42" s="346">
        <v>7</v>
      </c>
      <c r="AJ42" s="45"/>
      <c r="AK42" s="266">
        <v>6</v>
      </c>
      <c r="AL42" s="347" t="s">
        <v>8</v>
      </c>
      <c r="AM42" s="345">
        <v>4</v>
      </c>
      <c r="AN42" s="346">
        <v>4</v>
      </c>
      <c r="AO42" s="45"/>
      <c r="AP42" s="266">
        <v>6</v>
      </c>
      <c r="AQ42" s="347" t="s">
        <v>9</v>
      </c>
      <c r="AR42" s="345">
        <v>3</v>
      </c>
      <c r="AS42" s="346">
        <v>9</v>
      </c>
      <c r="AT42" s="38"/>
      <c r="AU42" s="266">
        <v>6</v>
      </c>
      <c r="AV42" s="347" t="s">
        <v>10</v>
      </c>
      <c r="AW42" s="345">
        <v>2</v>
      </c>
      <c r="AX42" s="346">
        <v>2</v>
      </c>
      <c r="AZ42" s="266">
        <v>6</v>
      </c>
      <c r="BA42" s="347" t="s">
        <v>11</v>
      </c>
      <c r="BB42" s="345">
        <v>1</v>
      </c>
      <c r="BC42" s="346">
        <v>11</v>
      </c>
    </row>
    <row r="43" spans="2:61" s="5" customFormat="1" ht="21" customHeight="1" x14ac:dyDescent="0.35">
      <c r="B43" s="266">
        <v>7</v>
      </c>
      <c r="C43" s="347" t="s">
        <v>10</v>
      </c>
      <c r="D43" s="345">
        <v>9</v>
      </c>
      <c r="E43" s="346">
        <v>1</v>
      </c>
      <c r="F43" s="348"/>
      <c r="G43" s="266">
        <v>7</v>
      </c>
      <c r="H43" s="347" t="s">
        <v>9</v>
      </c>
      <c r="I43" s="345">
        <v>8</v>
      </c>
      <c r="J43" s="346">
        <v>8</v>
      </c>
      <c r="L43" s="266">
        <v>7</v>
      </c>
      <c r="M43" s="347" t="s">
        <v>8</v>
      </c>
      <c r="N43" s="345">
        <v>7</v>
      </c>
      <c r="O43" s="346">
        <v>3</v>
      </c>
      <c r="Q43" s="266">
        <v>7</v>
      </c>
      <c r="R43" s="347" t="s">
        <v>7</v>
      </c>
      <c r="S43" s="345">
        <v>6</v>
      </c>
      <c r="T43" s="346">
        <v>6</v>
      </c>
      <c r="U43" s="45"/>
      <c r="V43" s="266">
        <v>7</v>
      </c>
      <c r="W43" s="1098" t="s">
        <v>22</v>
      </c>
      <c r="X43" s="1099"/>
      <c r="Y43" s="1100"/>
      <c r="Z43" s="45"/>
      <c r="AA43" s="266">
        <v>7</v>
      </c>
      <c r="AB43" s="347" t="s">
        <v>7</v>
      </c>
      <c r="AC43" s="349">
        <v>4</v>
      </c>
      <c r="AD43" s="346">
        <v>6</v>
      </c>
      <c r="AE43" s="45"/>
      <c r="AF43" s="266">
        <v>7</v>
      </c>
      <c r="AG43" s="347" t="s">
        <v>8</v>
      </c>
      <c r="AH43" s="345">
        <v>3</v>
      </c>
      <c r="AI43" s="346">
        <v>3</v>
      </c>
      <c r="AJ43" s="45"/>
      <c r="AK43" s="266">
        <v>7</v>
      </c>
      <c r="AL43" s="347" t="s">
        <v>9</v>
      </c>
      <c r="AM43" s="345">
        <v>2</v>
      </c>
      <c r="AN43" s="346">
        <v>8</v>
      </c>
      <c r="AO43" s="45"/>
      <c r="AP43" s="266">
        <v>7</v>
      </c>
      <c r="AQ43" s="347" t="s">
        <v>10</v>
      </c>
      <c r="AR43" s="345">
        <v>1</v>
      </c>
      <c r="AS43" s="346">
        <v>1</v>
      </c>
      <c r="AT43" s="38"/>
      <c r="AU43" s="266">
        <v>7</v>
      </c>
      <c r="AV43" s="347" t="s">
        <v>11</v>
      </c>
      <c r="AW43" s="345">
        <v>11</v>
      </c>
      <c r="AX43" s="346">
        <v>10</v>
      </c>
      <c r="AZ43" s="266">
        <v>7</v>
      </c>
      <c r="BA43" s="347" t="s">
        <v>11</v>
      </c>
      <c r="BB43" s="345">
        <v>10</v>
      </c>
      <c r="BC43" s="346">
        <v>10</v>
      </c>
    </row>
    <row r="44" spans="2:61" s="5" customFormat="1" ht="21" customHeight="1" x14ac:dyDescent="0.35">
      <c r="B44" s="266">
        <v>8</v>
      </c>
      <c r="C44" s="347" t="s">
        <v>9</v>
      </c>
      <c r="D44" s="345">
        <v>7</v>
      </c>
      <c r="E44" s="346">
        <v>7</v>
      </c>
      <c r="F44" s="348"/>
      <c r="G44" s="266">
        <v>8</v>
      </c>
      <c r="H44" s="347" t="s">
        <v>8</v>
      </c>
      <c r="I44" s="345">
        <v>6</v>
      </c>
      <c r="J44" s="346">
        <v>2</v>
      </c>
      <c r="L44" s="266">
        <v>8</v>
      </c>
      <c r="M44" s="347" t="s">
        <v>7</v>
      </c>
      <c r="N44" s="345">
        <v>5</v>
      </c>
      <c r="O44" s="346">
        <v>5</v>
      </c>
      <c r="Q44" s="266">
        <v>8</v>
      </c>
      <c r="R44" s="1098" t="s">
        <v>22</v>
      </c>
      <c r="S44" s="1099"/>
      <c r="T44" s="1100"/>
      <c r="U44" s="45"/>
      <c r="V44" s="266">
        <v>8</v>
      </c>
      <c r="W44" s="347" t="s">
        <v>7</v>
      </c>
      <c r="X44" s="345">
        <v>3</v>
      </c>
      <c r="Y44" s="346">
        <v>5</v>
      </c>
      <c r="Z44" s="45"/>
      <c r="AA44" s="266">
        <v>8</v>
      </c>
      <c r="AB44" s="347" t="s">
        <v>8</v>
      </c>
      <c r="AC44" s="345">
        <v>2</v>
      </c>
      <c r="AD44" s="346">
        <v>2</v>
      </c>
      <c r="AE44" s="45"/>
      <c r="AF44" s="266">
        <v>8</v>
      </c>
      <c r="AG44" s="347" t="s">
        <v>9</v>
      </c>
      <c r="AH44" s="345">
        <v>1</v>
      </c>
      <c r="AI44" s="346">
        <v>7</v>
      </c>
      <c r="AJ44" s="45"/>
      <c r="AK44" s="266">
        <v>8</v>
      </c>
      <c r="AL44" s="347" t="s">
        <v>10</v>
      </c>
      <c r="AM44" s="345">
        <v>11</v>
      </c>
      <c r="AN44" s="346">
        <v>11</v>
      </c>
      <c r="AO44" s="45"/>
      <c r="AP44" s="266">
        <v>8</v>
      </c>
      <c r="AQ44" s="347" t="s">
        <v>11</v>
      </c>
      <c r="AR44" s="345">
        <v>10</v>
      </c>
      <c r="AS44" s="346">
        <v>9</v>
      </c>
      <c r="AT44" s="38"/>
      <c r="AU44" s="266">
        <v>8</v>
      </c>
      <c r="AV44" s="347" t="s">
        <v>11</v>
      </c>
      <c r="AW44" s="345">
        <v>9</v>
      </c>
      <c r="AX44" s="346">
        <v>9</v>
      </c>
      <c r="AZ44" s="266">
        <v>8</v>
      </c>
      <c r="BA44" s="347" t="s">
        <v>10</v>
      </c>
      <c r="BB44" s="345">
        <v>8</v>
      </c>
      <c r="BC44" s="346">
        <v>11</v>
      </c>
    </row>
    <row r="45" spans="2:61" s="5" customFormat="1" ht="21" customHeight="1" x14ac:dyDescent="0.35">
      <c r="B45" s="266">
        <v>9</v>
      </c>
      <c r="C45" s="347" t="s">
        <v>8</v>
      </c>
      <c r="D45" s="345">
        <v>5</v>
      </c>
      <c r="E45" s="346">
        <v>1</v>
      </c>
      <c r="F45" s="348"/>
      <c r="G45" s="266">
        <v>9</v>
      </c>
      <c r="H45" s="347" t="s">
        <v>7</v>
      </c>
      <c r="I45" s="345">
        <v>4</v>
      </c>
      <c r="J45" s="346">
        <v>4</v>
      </c>
      <c r="L45" s="266">
        <v>9</v>
      </c>
      <c r="M45" s="1098" t="s">
        <v>22</v>
      </c>
      <c r="N45" s="1099"/>
      <c r="O45" s="1100"/>
      <c r="Q45" s="266">
        <v>9</v>
      </c>
      <c r="R45" s="347" t="s">
        <v>7</v>
      </c>
      <c r="S45" s="345">
        <v>2</v>
      </c>
      <c r="T45" s="346">
        <v>4</v>
      </c>
      <c r="U45" s="45"/>
      <c r="V45" s="266">
        <v>9</v>
      </c>
      <c r="W45" s="347" t="s">
        <v>8</v>
      </c>
      <c r="X45" s="345">
        <v>1</v>
      </c>
      <c r="Y45" s="346">
        <v>1</v>
      </c>
      <c r="Z45" s="45"/>
      <c r="AA45" s="266">
        <v>9</v>
      </c>
      <c r="AB45" s="347" t="s">
        <v>9</v>
      </c>
      <c r="AC45" s="345">
        <v>11</v>
      </c>
      <c r="AD45" s="346">
        <v>6</v>
      </c>
      <c r="AE45" s="45"/>
      <c r="AF45" s="266">
        <v>9</v>
      </c>
      <c r="AG45" s="347" t="s">
        <v>10</v>
      </c>
      <c r="AH45" s="345">
        <v>10</v>
      </c>
      <c r="AI45" s="346">
        <v>10</v>
      </c>
      <c r="AJ45" s="45"/>
      <c r="AK45" s="266">
        <v>9</v>
      </c>
      <c r="AL45" s="347" t="s">
        <v>11</v>
      </c>
      <c r="AM45" s="345">
        <v>9</v>
      </c>
      <c r="AN45" s="346">
        <v>8</v>
      </c>
      <c r="AO45" s="45"/>
      <c r="AP45" s="266">
        <v>9</v>
      </c>
      <c r="AQ45" s="347" t="s">
        <v>11</v>
      </c>
      <c r="AR45" s="345">
        <v>8</v>
      </c>
      <c r="AS45" s="346">
        <v>8</v>
      </c>
      <c r="AT45" s="38"/>
      <c r="AU45" s="266">
        <v>9</v>
      </c>
      <c r="AV45" s="347" t="s">
        <v>10</v>
      </c>
      <c r="AW45" s="345">
        <v>7</v>
      </c>
      <c r="AX45" s="346">
        <v>10</v>
      </c>
      <c r="AZ45" s="266">
        <v>9</v>
      </c>
      <c r="BA45" s="347" t="s">
        <v>9</v>
      </c>
      <c r="BB45" s="345">
        <v>6</v>
      </c>
      <c r="BC45" s="346">
        <v>6</v>
      </c>
    </row>
    <row r="46" spans="2:61" s="5" customFormat="1" ht="21" customHeight="1" x14ac:dyDescent="0.35">
      <c r="B46" s="266">
        <v>10</v>
      </c>
      <c r="C46" s="347" t="s">
        <v>7</v>
      </c>
      <c r="D46" s="345">
        <v>3</v>
      </c>
      <c r="E46" s="346">
        <v>3</v>
      </c>
      <c r="F46" s="348"/>
      <c r="G46" s="266">
        <v>10</v>
      </c>
      <c r="H46" s="1098" t="s">
        <v>22</v>
      </c>
      <c r="I46" s="1099"/>
      <c r="J46" s="1100"/>
      <c r="L46" s="266">
        <v>10</v>
      </c>
      <c r="M46" s="347" t="s">
        <v>7</v>
      </c>
      <c r="N46" s="345">
        <v>1</v>
      </c>
      <c r="O46" s="346">
        <v>3</v>
      </c>
      <c r="Q46" s="266">
        <v>10</v>
      </c>
      <c r="R46" s="347" t="s">
        <v>8</v>
      </c>
      <c r="S46" s="345">
        <v>11</v>
      </c>
      <c r="T46" s="346">
        <v>11</v>
      </c>
      <c r="U46" s="45"/>
      <c r="V46" s="266">
        <v>10</v>
      </c>
      <c r="W46" s="347" t="s">
        <v>9</v>
      </c>
      <c r="X46" s="345">
        <v>10</v>
      </c>
      <c r="Y46" s="346">
        <v>5</v>
      </c>
      <c r="Z46" s="45"/>
      <c r="AA46" s="266">
        <v>10</v>
      </c>
      <c r="AB46" s="347" t="s">
        <v>10</v>
      </c>
      <c r="AC46" s="345">
        <v>9</v>
      </c>
      <c r="AD46" s="346">
        <v>9</v>
      </c>
      <c r="AE46" s="45"/>
      <c r="AF46" s="266">
        <v>10</v>
      </c>
      <c r="AG46" s="347" t="s">
        <v>11</v>
      </c>
      <c r="AH46" s="345">
        <v>8</v>
      </c>
      <c r="AI46" s="346">
        <v>7</v>
      </c>
      <c r="AJ46" s="45"/>
      <c r="AK46" s="266">
        <v>10</v>
      </c>
      <c r="AL46" s="347" t="s">
        <v>11</v>
      </c>
      <c r="AM46" s="345">
        <v>7</v>
      </c>
      <c r="AN46" s="346">
        <v>7</v>
      </c>
      <c r="AO46" s="45"/>
      <c r="AP46" s="266">
        <v>10</v>
      </c>
      <c r="AQ46" s="347" t="s">
        <v>10</v>
      </c>
      <c r="AR46" s="345">
        <v>6</v>
      </c>
      <c r="AS46" s="346">
        <v>9</v>
      </c>
      <c r="AT46" s="38"/>
      <c r="AU46" s="266">
        <v>10</v>
      </c>
      <c r="AV46" s="347" t="s">
        <v>9</v>
      </c>
      <c r="AW46" s="345">
        <v>5</v>
      </c>
      <c r="AX46" s="346">
        <v>5</v>
      </c>
      <c r="AZ46" s="266">
        <v>10</v>
      </c>
      <c r="BA46" s="347" t="s">
        <v>8</v>
      </c>
      <c r="BB46" s="345">
        <v>4</v>
      </c>
      <c r="BC46" s="346">
        <v>11</v>
      </c>
    </row>
    <row r="47" spans="2:61" s="5" customFormat="1" ht="21" customHeight="1" x14ac:dyDescent="0.35">
      <c r="B47" s="266">
        <v>11</v>
      </c>
      <c r="C47" s="1098" t="s">
        <v>22</v>
      </c>
      <c r="D47" s="1099"/>
      <c r="E47" s="1100"/>
      <c r="F47" s="45"/>
      <c r="G47" s="266">
        <v>11</v>
      </c>
      <c r="H47" s="347" t="s">
        <v>7</v>
      </c>
      <c r="I47" s="345">
        <v>11</v>
      </c>
      <c r="J47" s="346">
        <v>2</v>
      </c>
      <c r="L47" s="266">
        <v>11</v>
      </c>
      <c r="M47" s="347" t="s">
        <v>8</v>
      </c>
      <c r="N47" s="345">
        <v>10</v>
      </c>
      <c r="O47" s="346">
        <v>10</v>
      </c>
      <c r="Q47" s="266">
        <v>11</v>
      </c>
      <c r="R47" s="347" t="s">
        <v>9</v>
      </c>
      <c r="S47" s="345">
        <v>9</v>
      </c>
      <c r="T47" s="346">
        <v>4</v>
      </c>
      <c r="U47" s="45"/>
      <c r="V47" s="266">
        <v>11</v>
      </c>
      <c r="W47" s="347" t="s">
        <v>10</v>
      </c>
      <c r="X47" s="345">
        <v>8</v>
      </c>
      <c r="Y47" s="346">
        <v>8</v>
      </c>
      <c r="Z47" s="45"/>
      <c r="AA47" s="266">
        <v>11</v>
      </c>
      <c r="AB47" s="347" t="s">
        <v>11</v>
      </c>
      <c r="AC47" s="345">
        <v>7</v>
      </c>
      <c r="AD47" s="346">
        <v>6</v>
      </c>
      <c r="AE47" s="45"/>
      <c r="AF47" s="266">
        <v>11</v>
      </c>
      <c r="AG47" s="347" t="s">
        <v>11</v>
      </c>
      <c r="AH47" s="345">
        <v>6</v>
      </c>
      <c r="AI47" s="346">
        <v>6</v>
      </c>
      <c r="AJ47" s="45"/>
      <c r="AK47" s="266">
        <v>11</v>
      </c>
      <c r="AL47" s="347" t="s">
        <v>10</v>
      </c>
      <c r="AM47" s="345">
        <v>5</v>
      </c>
      <c r="AN47" s="346">
        <v>8</v>
      </c>
      <c r="AO47" s="45"/>
      <c r="AP47" s="266">
        <v>11</v>
      </c>
      <c r="AQ47" s="347" t="s">
        <v>9</v>
      </c>
      <c r="AR47" s="345">
        <v>4</v>
      </c>
      <c r="AS47" s="346">
        <v>4</v>
      </c>
      <c r="AT47" s="38"/>
      <c r="AU47" s="266">
        <v>11</v>
      </c>
      <c r="AV47" s="347" t="s">
        <v>8</v>
      </c>
      <c r="AW47" s="345">
        <v>3</v>
      </c>
      <c r="AX47" s="346">
        <v>10</v>
      </c>
      <c r="AZ47" s="266">
        <v>11</v>
      </c>
      <c r="BA47" s="347" t="s">
        <v>7</v>
      </c>
      <c r="BB47" s="345">
        <v>2</v>
      </c>
      <c r="BC47" s="346">
        <v>2</v>
      </c>
    </row>
    <row r="50" spans="2:51" ht="25" x14ac:dyDescent="0.5">
      <c r="B50" s="1101">
        <v>1</v>
      </c>
      <c r="C50" s="1102"/>
      <c r="D50" s="1102"/>
      <c r="E50" s="1103"/>
      <c r="F50" s="269"/>
      <c r="G50" s="1101">
        <v>2</v>
      </c>
      <c r="H50" s="1102"/>
      <c r="I50" s="1102"/>
      <c r="J50" s="1103"/>
      <c r="K50" s="269"/>
      <c r="L50" s="1101">
        <v>3</v>
      </c>
      <c r="M50" s="1102"/>
      <c r="N50" s="1102"/>
      <c r="O50" s="1103"/>
      <c r="P50" s="269"/>
      <c r="Q50" s="1101">
        <v>4</v>
      </c>
      <c r="R50" s="1102"/>
      <c r="S50" s="1102"/>
      <c r="T50" s="1103"/>
      <c r="U50" s="269"/>
      <c r="V50" s="1101">
        <v>5</v>
      </c>
      <c r="W50" s="1102"/>
      <c r="X50" s="1102"/>
      <c r="Y50" s="1103"/>
      <c r="Z50" s="269"/>
      <c r="AA50" s="1101">
        <v>6</v>
      </c>
      <c r="AB50" s="1102"/>
      <c r="AC50" s="1102"/>
      <c r="AD50" s="1103"/>
      <c r="AE50" s="269"/>
      <c r="AF50" s="1101">
        <v>7</v>
      </c>
      <c r="AG50" s="1102"/>
      <c r="AH50" s="1102"/>
      <c r="AI50" s="1103"/>
      <c r="AJ50" s="269"/>
      <c r="AK50" s="1101">
        <v>8</v>
      </c>
      <c r="AL50" s="1102"/>
      <c r="AM50" s="1102"/>
      <c r="AN50" s="1103"/>
      <c r="AO50" s="269"/>
      <c r="AP50" s="1101">
        <v>9</v>
      </c>
      <c r="AQ50" s="1102"/>
      <c r="AR50" s="1102"/>
      <c r="AS50" s="1103"/>
      <c r="AT50" s="269"/>
      <c r="AU50" s="1101">
        <v>10</v>
      </c>
      <c r="AV50" s="1102"/>
      <c r="AW50" s="1102"/>
      <c r="AX50" s="1103"/>
      <c r="AY50" s="269"/>
    </row>
    <row r="51" spans="2:51" ht="64" x14ac:dyDescent="0.25">
      <c r="B51" s="270" t="s">
        <v>5</v>
      </c>
      <c r="C51" s="272" t="s">
        <v>21</v>
      </c>
      <c r="D51" s="271" t="s">
        <v>19</v>
      </c>
      <c r="E51" s="270" t="s">
        <v>20</v>
      </c>
      <c r="G51" s="273" t="s">
        <v>5</v>
      </c>
      <c r="H51" s="274" t="s">
        <v>21</v>
      </c>
      <c r="I51" s="264" t="s">
        <v>19</v>
      </c>
      <c r="J51" s="273" t="s">
        <v>20</v>
      </c>
      <c r="L51" s="273" t="s">
        <v>5</v>
      </c>
      <c r="M51" s="274" t="s">
        <v>21</v>
      </c>
      <c r="N51" s="264" t="s">
        <v>19</v>
      </c>
      <c r="O51" s="273" t="s">
        <v>20</v>
      </c>
      <c r="P51"/>
      <c r="Q51" s="273" t="s">
        <v>5</v>
      </c>
      <c r="R51" s="274" t="s">
        <v>21</v>
      </c>
      <c r="S51" s="264" t="s">
        <v>19</v>
      </c>
      <c r="T51" s="273" t="s">
        <v>20</v>
      </c>
      <c r="V51" s="273" t="s">
        <v>5</v>
      </c>
      <c r="W51" s="275" t="s">
        <v>21</v>
      </c>
      <c r="X51" s="264" t="s">
        <v>19</v>
      </c>
      <c r="Y51" s="273" t="s">
        <v>20</v>
      </c>
      <c r="AA51" s="273" t="s">
        <v>5</v>
      </c>
      <c r="AB51" s="274" t="s">
        <v>21</v>
      </c>
      <c r="AC51" s="264" t="s">
        <v>19</v>
      </c>
      <c r="AD51" s="273" t="s">
        <v>20</v>
      </c>
      <c r="AE51"/>
      <c r="AF51" s="273" t="s">
        <v>5</v>
      </c>
      <c r="AG51" s="274" t="s">
        <v>21</v>
      </c>
      <c r="AH51" s="264" t="s">
        <v>19</v>
      </c>
      <c r="AI51" s="273" t="s">
        <v>20</v>
      </c>
      <c r="AK51" s="273" t="s">
        <v>5</v>
      </c>
      <c r="AL51" s="274" t="s">
        <v>21</v>
      </c>
      <c r="AM51" s="264" t="s">
        <v>19</v>
      </c>
      <c r="AN51" s="273" t="s">
        <v>20</v>
      </c>
      <c r="AP51" s="273" t="s">
        <v>5</v>
      </c>
      <c r="AQ51" s="274" t="s">
        <v>21</v>
      </c>
      <c r="AR51" s="264" t="s">
        <v>19</v>
      </c>
      <c r="AS51" s="273" t="s">
        <v>20</v>
      </c>
      <c r="AU51" s="273" t="s">
        <v>5</v>
      </c>
      <c r="AV51" s="275" t="s">
        <v>21</v>
      </c>
      <c r="AW51" s="264" t="s">
        <v>19</v>
      </c>
      <c r="AX51" s="273" t="s">
        <v>20</v>
      </c>
    </row>
    <row r="52" spans="2:51" ht="19.5" customHeight="1" x14ac:dyDescent="0.35">
      <c r="B52" s="276">
        <v>1</v>
      </c>
      <c r="C52" s="277">
        <v>1</v>
      </c>
      <c r="D52" s="542">
        <v>10</v>
      </c>
      <c r="E52" s="276">
        <v>1</v>
      </c>
      <c r="F52" s="278"/>
      <c r="G52" s="276">
        <v>1</v>
      </c>
      <c r="H52" s="277">
        <v>2</v>
      </c>
      <c r="I52" s="542">
        <v>9</v>
      </c>
      <c r="J52" s="276">
        <v>9</v>
      </c>
      <c r="K52" s="278"/>
      <c r="L52" s="276">
        <v>1</v>
      </c>
      <c r="M52" s="277">
        <v>3</v>
      </c>
      <c r="N52" s="542">
        <v>8</v>
      </c>
      <c r="O52" s="276">
        <v>3</v>
      </c>
      <c r="P52" s="278"/>
      <c r="Q52" s="276">
        <v>1</v>
      </c>
      <c r="R52" s="277">
        <v>4</v>
      </c>
      <c r="S52" s="542">
        <v>7</v>
      </c>
      <c r="T52" s="276">
        <v>7</v>
      </c>
      <c r="U52" s="278"/>
      <c r="V52" s="276">
        <v>1</v>
      </c>
      <c r="W52" s="277">
        <v>5</v>
      </c>
      <c r="X52" s="542">
        <v>6</v>
      </c>
      <c r="Y52" s="276">
        <v>5</v>
      </c>
      <c r="Z52" s="278"/>
      <c r="AA52" s="276">
        <v>1</v>
      </c>
      <c r="AB52" s="277">
        <v>5</v>
      </c>
      <c r="AC52" s="542">
        <v>5</v>
      </c>
      <c r="AD52" s="276">
        <v>5</v>
      </c>
      <c r="AE52" s="278"/>
      <c r="AF52" s="276">
        <v>1</v>
      </c>
      <c r="AG52" s="277">
        <v>4</v>
      </c>
      <c r="AH52" s="542">
        <v>4</v>
      </c>
      <c r="AI52" s="276">
        <v>7</v>
      </c>
      <c r="AJ52" s="278"/>
      <c r="AK52" s="276">
        <v>1</v>
      </c>
      <c r="AL52" s="277">
        <v>3</v>
      </c>
      <c r="AM52" s="542">
        <v>3</v>
      </c>
      <c r="AN52" s="276">
        <v>3</v>
      </c>
      <c r="AO52" s="278"/>
      <c r="AP52" s="276">
        <v>1</v>
      </c>
      <c r="AQ52" s="277">
        <v>2</v>
      </c>
      <c r="AR52" s="542">
        <v>2</v>
      </c>
      <c r="AS52" s="276">
        <v>9</v>
      </c>
      <c r="AT52" s="278"/>
      <c r="AU52" s="276">
        <v>1</v>
      </c>
      <c r="AV52" s="277">
        <v>1</v>
      </c>
      <c r="AW52" s="542">
        <v>1</v>
      </c>
      <c r="AX52" s="276">
        <v>1</v>
      </c>
    </row>
    <row r="53" spans="2:51" ht="19.5" customHeight="1" x14ac:dyDescent="0.35">
      <c r="B53" s="276">
        <v>2</v>
      </c>
      <c r="C53" s="277">
        <v>2</v>
      </c>
      <c r="D53" s="542">
        <v>8</v>
      </c>
      <c r="E53" s="276">
        <v>8</v>
      </c>
      <c r="F53" s="278"/>
      <c r="G53" s="276">
        <v>2</v>
      </c>
      <c r="H53" s="277">
        <v>3</v>
      </c>
      <c r="I53" s="542">
        <v>7</v>
      </c>
      <c r="J53" s="276">
        <v>2</v>
      </c>
      <c r="K53" s="278"/>
      <c r="L53" s="276">
        <v>2</v>
      </c>
      <c r="M53" s="277">
        <v>4</v>
      </c>
      <c r="N53" s="542">
        <v>6</v>
      </c>
      <c r="O53" s="276">
        <v>6</v>
      </c>
      <c r="P53" s="278"/>
      <c r="Q53" s="276">
        <v>2</v>
      </c>
      <c r="R53" s="277">
        <v>5</v>
      </c>
      <c r="S53" s="542">
        <v>5</v>
      </c>
      <c r="T53" s="276">
        <v>4</v>
      </c>
      <c r="U53" s="278"/>
      <c r="V53" s="276">
        <v>2</v>
      </c>
      <c r="W53" s="277">
        <v>5</v>
      </c>
      <c r="X53" s="542">
        <v>4</v>
      </c>
      <c r="Y53" s="276">
        <v>4</v>
      </c>
      <c r="Z53" s="278"/>
      <c r="AA53" s="276">
        <v>2</v>
      </c>
      <c r="AB53" s="277">
        <v>4</v>
      </c>
      <c r="AC53" s="542">
        <v>3</v>
      </c>
      <c r="AD53" s="276">
        <v>6</v>
      </c>
      <c r="AE53" s="278"/>
      <c r="AF53" s="276">
        <v>2</v>
      </c>
      <c r="AG53" s="277">
        <v>3</v>
      </c>
      <c r="AH53" s="542">
        <v>2</v>
      </c>
      <c r="AI53" s="276">
        <v>2</v>
      </c>
      <c r="AJ53" s="278"/>
      <c r="AK53" s="276">
        <v>2</v>
      </c>
      <c r="AL53" s="277">
        <v>2</v>
      </c>
      <c r="AM53" s="542">
        <v>1</v>
      </c>
      <c r="AN53" s="276">
        <v>8</v>
      </c>
      <c r="AO53" s="278"/>
      <c r="AP53" s="276">
        <v>2</v>
      </c>
      <c r="AQ53" s="545"/>
      <c r="AR53" s="543" t="s">
        <v>22</v>
      </c>
      <c r="AS53" s="544"/>
      <c r="AT53" s="278"/>
      <c r="AU53" s="276">
        <v>2</v>
      </c>
      <c r="AV53" s="545"/>
      <c r="AW53" s="543" t="s">
        <v>22</v>
      </c>
      <c r="AX53" s="544"/>
    </row>
    <row r="54" spans="2:51" ht="19.5" customHeight="1" x14ac:dyDescent="0.35">
      <c r="B54" s="276">
        <v>3</v>
      </c>
      <c r="C54" s="277">
        <v>3</v>
      </c>
      <c r="D54" s="542">
        <v>6</v>
      </c>
      <c r="E54" s="276">
        <v>1</v>
      </c>
      <c r="F54" s="278"/>
      <c r="G54" s="276">
        <v>3</v>
      </c>
      <c r="H54" s="277">
        <v>4</v>
      </c>
      <c r="I54" s="542">
        <v>5</v>
      </c>
      <c r="J54" s="276">
        <v>5</v>
      </c>
      <c r="K54" s="278"/>
      <c r="L54" s="276">
        <v>3</v>
      </c>
      <c r="M54" s="277">
        <v>5</v>
      </c>
      <c r="N54" s="542">
        <v>4</v>
      </c>
      <c r="O54" s="276">
        <v>3</v>
      </c>
      <c r="P54" s="278"/>
      <c r="Q54" s="276">
        <v>3</v>
      </c>
      <c r="R54" s="277">
        <v>5</v>
      </c>
      <c r="S54" s="542">
        <v>3</v>
      </c>
      <c r="T54" s="276">
        <v>3</v>
      </c>
      <c r="U54" s="278"/>
      <c r="V54" s="276">
        <v>3</v>
      </c>
      <c r="W54" s="277">
        <v>4</v>
      </c>
      <c r="X54" s="542">
        <v>2</v>
      </c>
      <c r="Y54" s="276">
        <v>5</v>
      </c>
      <c r="Z54" s="278"/>
      <c r="AA54" s="276">
        <v>3</v>
      </c>
      <c r="AB54" s="277">
        <v>3</v>
      </c>
      <c r="AC54" s="542">
        <v>1</v>
      </c>
      <c r="AD54" s="276">
        <v>1</v>
      </c>
      <c r="AE54" s="278"/>
      <c r="AF54" s="276">
        <v>3</v>
      </c>
      <c r="AG54" s="277">
        <v>2</v>
      </c>
      <c r="AH54" s="542">
        <v>9</v>
      </c>
      <c r="AI54" s="276">
        <v>7</v>
      </c>
      <c r="AJ54" s="278"/>
      <c r="AK54" s="276">
        <v>3</v>
      </c>
      <c r="AL54" s="277">
        <v>1</v>
      </c>
      <c r="AM54" s="542">
        <v>10</v>
      </c>
      <c r="AN54" s="276">
        <v>10</v>
      </c>
      <c r="AO54" s="278"/>
      <c r="AP54" s="276">
        <v>3</v>
      </c>
      <c r="AQ54" s="277">
        <v>2</v>
      </c>
      <c r="AR54" s="542">
        <v>7</v>
      </c>
      <c r="AS54" s="276">
        <v>7</v>
      </c>
      <c r="AT54" s="278"/>
      <c r="AU54" s="276">
        <v>3</v>
      </c>
      <c r="AV54" s="277">
        <v>1</v>
      </c>
      <c r="AW54" s="542">
        <v>8</v>
      </c>
      <c r="AX54" s="276">
        <v>10</v>
      </c>
    </row>
    <row r="55" spans="2:51" ht="19.5" customHeight="1" x14ac:dyDescent="0.35">
      <c r="B55" s="276">
        <v>4</v>
      </c>
      <c r="C55" s="277">
        <v>4</v>
      </c>
      <c r="D55" s="542">
        <v>4</v>
      </c>
      <c r="E55" s="276">
        <v>4</v>
      </c>
      <c r="F55" s="278"/>
      <c r="G55" s="276">
        <v>4</v>
      </c>
      <c r="H55" s="277">
        <v>5</v>
      </c>
      <c r="I55" s="542">
        <v>3</v>
      </c>
      <c r="J55" s="276">
        <v>2</v>
      </c>
      <c r="K55" s="278"/>
      <c r="L55" s="276">
        <v>4</v>
      </c>
      <c r="M55" s="277">
        <v>5</v>
      </c>
      <c r="N55" s="542">
        <v>2</v>
      </c>
      <c r="O55" s="276">
        <v>2</v>
      </c>
      <c r="P55" s="278"/>
      <c r="Q55" s="276">
        <v>4</v>
      </c>
      <c r="R55" s="277">
        <v>4</v>
      </c>
      <c r="S55" s="542">
        <v>1</v>
      </c>
      <c r="T55" s="276">
        <v>4</v>
      </c>
      <c r="U55" s="278"/>
      <c r="V55" s="276">
        <v>4</v>
      </c>
      <c r="W55" s="277">
        <v>3</v>
      </c>
      <c r="X55" s="542">
        <v>9</v>
      </c>
      <c r="Y55" s="276">
        <v>9</v>
      </c>
      <c r="Z55" s="278"/>
      <c r="AA55" s="276">
        <v>4</v>
      </c>
      <c r="AB55" s="277">
        <v>2</v>
      </c>
      <c r="AC55" s="542">
        <v>10</v>
      </c>
      <c r="AD55" s="276">
        <v>6</v>
      </c>
      <c r="AE55" s="278"/>
      <c r="AF55" s="276">
        <v>4</v>
      </c>
      <c r="AG55" s="545"/>
      <c r="AH55" s="543" t="s">
        <v>22</v>
      </c>
      <c r="AI55" s="544"/>
      <c r="AJ55" s="278"/>
      <c r="AK55" s="276">
        <v>4</v>
      </c>
      <c r="AL55" s="545"/>
      <c r="AM55" s="543" t="s">
        <v>22</v>
      </c>
      <c r="AN55" s="544"/>
      <c r="AO55" s="278"/>
      <c r="AP55" s="276">
        <v>4</v>
      </c>
      <c r="AQ55" s="277">
        <v>3</v>
      </c>
      <c r="AR55" s="542">
        <v>5</v>
      </c>
      <c r="AS55" s="276">
        <v>9</v>
      </c>
      <c r="AT55" s="278"/>
      <c r="AU55" s="276">
        <v>4</v>
      </c>
      <c r="AV55" s="277">
        <v>2</v>
      </c>
      <c r="AW55" s="542">
        <v>6</v>
      </c>
      <c r="AX55" s="276">
        <v>6</v>
      </c>
    </row>
    <row r="56" spans="2:51" ht="19.5" customHeight="1" x14ac:dyDescent="0.35">
      <c r="B56" s="276">
        <v>5</v>
      </c>
      <c r="C56" s="277">
        <v>5</v>
      </c>
      <c r="D56" s="542">
        <v>2</v>
      </c>
      <c r="E56" s="276">
        <v>1</v>
      </c>
      <c r="F56" s="278"/>
      <c r="G56" s="276">
        <v>5</v>
      </c>
      <c r="H56" s="277">
        <v>5</v>
      </c>
      <c r="I56" s="542">
        <v>1</v>
      </c>
      <c r="J56" s="276">
        <v>1</v>
      </c>
      <c r="K56" s="278"/>
      <c r="L56" s="276">
        <v>5</v>
      </c>
      <c r="M56" s="277">
        <v>4</v>
      </c>
      <c r="N56" s="542">
        <v>9</v>
      </c>
      <c r="O56" s="276">
        <v>3</v>
      </c>
      <c r="P56" s="278"/>
      <c r="Q56" s="276">
        <v>5</v>
      </c>
      <c r="R56" s="277">
        <v>3</v>
      </c>
      <c r="S56" s="542">
        <v>10</v>
      </c>
      <c r="T56" s="276">
        <v>10</v>
      </c>
      <c r="U56" s="278"/>
      <c r="V56" s="276">
        <v>5</v>
      </c>
      <c r="W56" s="277">
        <v>2</v>
      </c>
      <c r="X56" s="542">
        <v>7</v>
      </c>
      <c r="Y56" s="276">
        <v>5</v>
      </c>
      <c r="Z56" s="278"/>
      <c r="AA56" s="276">
        <v>5</v>
      </c>
      <c r="AB56" s="277">
        <v>1</v>
      </c>
      <c r="AC56" s="542">
        <v>8</v>
      </c>
      <c r="AD56" s="276">
        <v>8</v>
      </c>
      <c r="AE56" s="278"/>
      <c r="AF56" s="276">
        <v>5</v>
      </c>
      <c r="AG56" s="277">
        <v>2</v>
      </c>
      <c r="AH56" s="542">
        <v>5</v>
      </c>
      <c r="AI56" s="276">
        <v>5</v>
      </c>
      <c r="AJ56" s="278"/>
      <c r="AK56" s="276">
        <v>5</v>
      </c>
      <c r="AL56" s="277">
        <v>1</v>
      </c>
      <c r="AM56" s="542">
        <v>6</v>
      </c>
      <c r="AN56" s="276">
        <v>8</v>
      </c>
      <c r="AO56" s="278"/>
      <c r="AP56" s="276">
        <v>5</v>
      </c>
      <c r="AQ56" s="277">
        <v>4</v>
      </c>
      <c r="AR56" s="542">
        <v>3</v>
      </c>
      <c r="AS56" s="276">
        <v>3</v>
      </c>
      <c r="AT56" s="278"/>
      <c r="AU56" s="276">
        <v>5</v>
      </c>
      <c r="AV56" s="277">
        <v>3</v>
      </c>
      <c r="AW56" s="542">
        <v>4</v>
      </c>
      <c r="AX56" s="276">
        <v>10</v>
      </c>
    </row>
    <row r="57" spans="2:51" ht="19.5" customHeight="1" x14ac:dyDescent="0.35">
      <c r="B57" s="276">
        <v>6</v>
      </c>
      <c r="C57" s="277">
        <v>5</v>
      </c>
      <c r="D57" s="542">
        <v>9</v>
      </c>
      <c r="E57" s="276">
        <v>9</v>
      </c>
      <c r="F57" s="278"/>
      <c r="G57" s="276">
        <v>6</v>
      </c>
      <c r="H57" s="277">
        <v>4</v>
      </c>
      <c r="I57" s="542">
        <v>10</v>
      </c>
      <c r="J57" s="276">
        <v>2</v>
      </c>
      <c r="K57" s="278"/>
      <c r="L57" s="276">
        <v>6</v>
      </c>
      <c r="M57" s="277">
        <v>3</v>
      </c>
      <c r="N57" s="542">
        <v>7</v>
      </c>
      <c r="O57" s="276">
        <v>7</v>
      </c>
      <c r="P57" s="278"/>
      <c r="Q57" s="276">
        <v>6</v>
      </c>
      <c r="R57" s="277">
        <v>2</v>
      </c>
      <c r="S57" s="542">
        <v>8</v>
      </c>
      <c r="T57" s="276">
        <v>4</v>
      </c>
      <c r="U57" s="278"/>
      <c r="V57" s="276">
        <v>6</v>
      </c>
      <c r="W57" s="545"/>
      <c r="X57" s="543" t="s">
        <v>22</v>
      </c>
      <c r="Y57" s="544"/>
      <c r="Z57" s="278"/>
      <c r="AA57" s="276">
        <v>6</v>
      </c>
      <c r="AB57" s="545"/>
      <c r="AC57" s="543" t="s">
        <v>22</v>
      </c>
      <c r="AD57" s="544"/>
      <c r="AE57" s="278"/>
      <c r="AF57" s="276">
        <v>6</v>
      </c>
      <c r="AG57" s="277">
        <v>3</v>
      </c>
      <c r="AH57" s="542">
        <v>3</v>
      </c>
      <c r="AI57" s="276">
        <v>7</v>
      </c>
      <c r="AJ57" s="278"/>
      <c r="AK57" s="276">
        <v>6</v>
      </c>
      <c r="AL57" s="277">
        <v>2</v>
      </c>
      <c r="AM57" s="542">
        <v>4</v>
      </c>
      <c r="AN57" s="276">
        <v>4</v>
      </c>
      <c r="AO57" s="278"/>
      <c r="AP57" s="276">
        <v>6</v>
      </c>
      <c r="AQ57" s="277">
        <v>5</v>
      </c>
      <c r="AR57" s="542">
        <v>1</v>
      </c>
      <c r="AS57" s="276">
        <v>9</v>
      </c>
      <c r="AT57" s="278"/>
      <c r="AU57" s="276">
        <v>6</v>
      </c>
      <c r="AV57" s="277">
        <v>4</v>
      </c>
      <c r="AW57" s="542">
        <v>2</v>
      </c>
      <c r="AX57" s="276">
        <v>2</v>
      </c>
    </row>
    <row r="58" spans="2:51" ht="19.5" customHeight="1" x14ac:dyDescent="0.35">
      <c r="B58" s="276">
        <v>7</v>
      </c>
      <c r="C58" s="277">
        <v>4</v>
      </c>
      <c r="D58" s="542">
        <v>7</v>
      </c>
      <c r="E58" s="276">
        <v>1</v>
      </c>
      <c r="F58" s="278"/>
      <c r="G58" s="276">
        <v>7</v>
      </c>
      <c r="H58" s="277">
        <v>3</v>
      </c>
      <c r="I58" s="542">
        <v>8</v>
      </c>
      <c r="J58" s="276">
        <v>8</v>
      </c>
      <c r="K58" s="278"/>
      <c r="L58" s="276">
        <v>7</v>
      </c>
      <c r="M58" s="277">
        <v>2</v>
      </c>
      <c r="N58" s="542">
        <v>5</v>
      </c>
      <c r="O58" s="276">
        <v>3</v>
      </c>
      <c r="P58" s="278"/>
      <c r="Q58" s="276">
        <v>7</v>
      </c>
      <c r="R58" s="277">
        <v>1</v>
      </c>
      <c r="S58" s="542">
        <v>6</v>
      </c>
      <c r="T58" s="276">
        <v>6</v>
      </c>
      <c r="U58" s="278"/>
      <c r="V58" s="276">
        <v>7</v>
      </c>
      <c r="W58" s="277">
        <v>2</v>
      </c>
      <c r="X58" s="542">
        <v>3</v>
      </c>
      <c r="Y58" s="276">
        <v>3</v>
      </c>
      <c r="Z58" s="278"/>
      <c r="AA58" s="276">
        <v>7</v>
      </c>
      <c r="AB58" s="277">
        <v>1</v>
      </c>
      <c r="AC58" s="542">
        <v>4</v>
      </c>
      <c r="AD58" s="276">
        <v>6</v>
      </c>
      <c r="AE58" s="278"/>
      <c r="AF58" s="276">
        <v>7</v>
      </c>
      <c r="AG58" s="277">
        <v>4</v>
      </c>
      <c r="AH58" s="542">
        <v>1</v>
      </c>
      <c r="AI58" s="276">
        <v>1</v>
      </c>
      <c r="AJ58" s="278"/>
      <c r="AK58" s="276">
        <v>7</v>
      </c>
      <c r="AL58" s="277">
        <v>3</v>
      </c>
      <c r="AM58" s="542">
        <v>2</v>
      </c>
      <c r="AN58" s="276">
        <v>8</v>
      </c>
      <c r="AO58" s="278"/>
      <c r="AP58" s="276">
        <v>7</v>
      </c>
      <c r="AQ58" s="277">
        <v>5</v>
      </c>
      <c r="AR58" s="542">
        <v>10</v>
      </c>
      <c r="AS58" s="276">
        <v>10</v>
      </c>
      <c r="AT58" s="278"/>
      <c r="AU58" s="276">
        <v>7</v>
      </c>
      <c r="AV58" s="277">
        <v>5</v>
      </c>
      <c r="AW58" s="542">
        <v>9</v>
      </c>
      <c r="AX58" s="276">
        <v>10</v>
      </c>
    </row>
    <row r="59" spans="2:51" ht="19.5" customHeight="1" x14ac:dyDescent="0.35">
      <c r="B59" s="276">
        <v>8</v>
      </c>
      <c r="C59" s="277">
        <v>3</v>
      </c>
      <c r="D59" s="542">
        <v>5</v>
      </c>
      <c r="E59" s="276">
        <v>5</v>
      </c>
      <c r="F59" s="278"/>
      <c r="G59" s="276">
        <v>8</v>
      </c>
      <c r="H59" s="277">
        <v>2</v>
      </c>
      <c r="I59" s="542">
        <v>6</v>
      </c>
      <c r="J59" s="276">
        <v>2</v>
      </c>
      <c r="K59" s="278"/>
      <c r="L59" s="276">
        <v>8</v>
      </c>
      <c r="M59" s="545"/>
      <c r="N59" s="543" t="s">
        <v>22</v>
      </c>
      <c r="O59" s="544"/>
      <c r="P59" s="278"/>
      <c r="Q59" s="276">
        <v>8</v>
      </c>
      <c r="R59" s="545"/>
      <c r="S59" s="543" t="s">
        <v>22</v>
      </c>
      <c r="T59" s="544"/>
      <c r="U59" s="278"/>
      <c r="V59" s="276">
        <v>8</v>
      </c>
      <c r="W59" s="277">
        <v>3</v>
      </c>
      <c r="X59" s="542">
        <v>1</v>
      </c>
      <c r="Y59" s="276">
        <v>5</v>
      </c>
      <c r="Z59" s="278"/>
      <c r="AA59" s="276">
        <v>8</v>
      </c>
      <c r="AB59" s="277">
        <v>2</v>
      </c>
      <c r="AC59" s="542">
        <v>2</v>
      </c>
      <c r="AD59" s="276">
        <v>2</v>
      </c>
      <c r="AE59" s="278"/>
      <c r="AF59" s="276">
        <v>8</v>
      </c>
      <c r="AG59" s="277">
        <v>5</v>
      </c>
      <c r="AH59" s="542">
        <v>10</v>
      </c>
      <c r="AI59" s="276">
        <v>7</v>
      </c>
      <c r="AJ59" s="278"/>
      <c r="AK59" s="276">
        <v>8</v>
      </c>
      <c r="AL59" s="277">
        <v>4</v>
      </c>
      <c r="AM59" s="542">
        <v>9</v>
      </c>
      <c r="AN59" s="276">
        <v>9</v>
      </c>
      <c r="AO59" s="278"/>
      <c r="AP59" s="276">
        <v>8</v>
      </c>
      <c r="AQ59" s="277">
        <v>4</v>
      </c>
      <c r="AR59" s="542">
        <v>8</v>
      </c>
      <c r="AS59" s="276">
        <v>9</v>
      </c>
      <c r="AT59" s="278"/>
      <c r="AU59" s="276">
        <v>8</v>
      </c>
      <c r="AV59" s="277">
        <v>5</v>
      </c>
      <c r="AW59" s="542">
        <v>7</v>
      </c>
      <c r="AX59" s="276">
        <v>7</v>
      </c>
    </row>
    <row r="60" spans="2:51" ht="19.5" customHeight="1" x14ac:dyDescent="0.35">
      <c r="B60" s="276">
        <v>9</v>
      </c>
      <c r="C60" s="277">
        <v>2</v>
      </c>
      <c r="D60" s="542">
        <v>3</v>
      </c>
      <c r="E60" s="276">
        <v>1</v>
      </c>
      <c r="F60" s="278"/>
      <c r="G60" s="276">
        <v>9</v>
      </c>
      <c r="H60" s="277">
        <v>1</v>
      </c>
      <c r="I60" s="542">
        <v>4</v>
      </c>
      <c r="J60" s="276">
        <v>4</v>
      </c>
      <c r="K60" s="278"/>
      <c r="L60" s="276">
        <v>9</v>
      </c>
      <c r="M60" s="277">
        <v>2</v>
      </c>
      <c r="N60" s="542">
        <v>1</v>
      </c>
      <c r="O60" s="276">
        <v>1</v>
      </c>
      <c r="P60" s="278"/>
      <c r="Q60" s="276">
        <v>9</v>
      </c>
      <c r="R60" s="277">
        <v>1</v>
      </c>
      <c r="S60" s="542">
        <v>2</v>
      </c>
      <c r="T60" s="276">
        <v>4</v>
      </c>
      <c r="U60" s="278"/>
      <c r="V60" s="276">
        <v>9</v>
      </c>
      <c r="W60" s="277">
        <v>4</v>
      </c>
      <c r="X60" s="542">
        <v>10</v>
      </c>
      <c r="Y60" s="276">
        <v>10</v>
      </c>
      <c r="Z60" s="278"/>
      <c r="AA60" s="276">
        <v>9</v>
      </c>
      <c r="AB60" s="277">
        <v>3</v>
      </c>
      <c r="AC60" s="542">
        <v>9</v>
      </c>
      <c r="AD60" s="276">
        <v>6</v>
      </c>
      <c r="AE60" s="278"/>
      <c r="AF60" s="276">
        <v>9</v>
      </c>
      <c r="AG60" s="277">
        <v>5</v>
      </c>
      <c r="AH60" s="542">
        <v>8</v>
      </c>
      <c r="AI60" s="276">
        <v>8</v>
      </c>
      <c r="AJ60" s="278"/>
      <c r="AK60" s="276">
        <v>9</v>
      </c>
      <c r="AL60" s="277">
        <v>5</v>
      </c>
      <c r="AM60" s="542">
        <v>7</v>
      </c>
      <c r="AN60" s="276">
        <v>8</v>
      </c>
      <c r="AO60" s="278"/>
      <c r="AP60" s="276">
        <v>9</v>
      </c>
      <c r="AQ60" s="277">
        <v>3</v>
      </c>
      <c r="AR60" s="542">
        <v>6</v>
      </c>
      <c r="AS60" s="276">
        <v>6</v>
      </c>
      <c r="AT60" s="278"/>
      <c r="AU60" s="276">
        <v>9</v>
      </c>
      <c r="AV60" s="277">
        <v>4</v>
      </c>
      <c r="AW60" s="542">
        <v>5</v>
      </c>
      <c r="AX60" s="276">
        <v>10</v>
      </c>
    </row>
    <row r="61" spans="2:51" ht="19.5" customHeight="1" x14ac:dyDescent="0.35">
      <c r="B61" s="276">
        <v>10</v>
      </c>
      <c r="C61" s="545"/>
      <c r="D61" s="543" t="s">
        <v>22</v>
      </c>
      <c r="E61" s="544"/>
      <c r="F61" s="278"/>
      <c r="G61" s="276">
        <v>10</v>
      </c>
      <c r="H61" s="545"/>
      <c r="I61" s="543" t="s">
        <v>22</v>
      </c>
      <c r="J61" s="544"/>
      <c r="K61" s="278"/>
      <c r="L61" s="276">
        <v>10</v>
      </c>
      <c r="M61" s="277">
        <v>3</v>
      </c>
      <c r="N61" s="542">
        <v>10</v>
      </c>
      <c r="O61" s="276">
        <v>3</v>
      </c>
      <c r="P61" s="278"/>
      <c r="Q61" s="276">
        <v>10</v>
      </c>
      <c r="R61" s="277">
        <v>2</v>
      </c>
      <c r="S61" s="542">
        <v>9</v>
      </c>
      <c r="T61" s="276">
        <v>9</v>
      </c>
      <c r="U61" s="278"/>
      <c r="V61" s="276">
        <v>10</v>
      </c>
      <c r="W61" s="277">
        <v>5</v>
      </c>
      <c r="X61" s="542">
        <v>8</v>
      </c>
      <c r="Y61" s="276">
        <v>5</v>
      </c>
      <c r="Z61" s="278"/>
      <c r="AA61" s="276">
        <v>10</v>
      </c>
      <c r="AB61" s="277">
        <v>4</v>
      </c>
      <c r="AC61" s="542">
        <v>7</v>
      </c>
      <c r="AD61" s="276">
        <v>7</v>
      </c>
      <c r="AE61" s="278"/>
      <c r="AF61" s="276">
        <v>10</v>
      </c>
      <c r="AG61" s="277">
        <v>4</v>
      </c>
      <c r="AH61" s="542">
        <v>6</v>
      </c>
      <c r="AI61" s="276">
        <v>7</v>
      </c>
      <c r="AJ61" s="278"/>
      <c r="AK61" s="276">
        <v>10</v>
      </c>
      <c r="AL61" s="277">
        <v>5</v>
      </c>
      <c r="AM61" s="542">
        <v>5</v>
      </c>
      <c r="AN61" s="276">
        <v>5</v>
      </c>
      <c r="AO61" s="278"/>
      <c r="AP61" s="276">
        <v>10</v>
      </c>
      <c r="AQ61" s="277">
        <v>2</v>
      </c>
      <c r="AR61" s="542">
        <v>4</v>
      </c>
      <c r="AS61" s="276">
        <v>9</v>
      </c>
      <c r="AT61" s="278"/>
      <c r="AU61" s="276">
        <v>10</v>
      </c>
      <c r="AV61" s="277">
        <v>3</v>
      </c>
      <c r="AW61" s="542">
        <v>3</v>
      </c>
      <c r="AX61" s="276">
        <v>3</v>
      </c>
    </row>
    <row r="64" spans="2:51" s="280" customFormat="1" ht="30" x14ac:dyDescent="0.6">
      <c r="B64" s="1104">
        <v>1</v>
      </c>
      <c r="C64" s="1105"/>
      <c r="D64" s="1105"/>
      <c r="E64" s="1106"/>
      <c r="F64" s="279"/>
      <c r="G64" s="1104">
        <v>2</v>
      </c>
      <c r="H64" s="1105"/>
      <c r="I64" s="1105"/>
      <c r="J64" s="1106"/>
      <c r="K64" s="279"/>
      <c r="L64" s="1104">
        <v>3</v>
      </c>
      <c r="M64" s="1105"/>
      <c r="N64" s="1105"/>
      <c r="O64" s="1106"/>
      <c r="P64" s="279"/>
      <c r="Q64" s="1104">
        <v>4</v>
      </c>
      <c r="R64" s="1105"/>
      <c r="S64" s="1105"/>
      <c r="T64" s="1106"/>
      <c r="U64" s="279"/>
      <c r="V64" s="1104">
        <v>5</v>
      </c>
      <c r="W64" s="1105"/>
      <c r="X64" s="1105"/>
      <c r="Y64" s="1106"/>
      <c r="Z64" s="279"/>
      <c r="AA64" s="1104">
        <v>6</v>
      </c>
      <c r="AB64" s="1105"/>
      <c r="AC64" s="1105"/>
      <c r="AD64" s="1106"/>
      <c r="AE64" s="279"/>
      <c r="AF64" s="1104">
        <v>7</v>
      </c>
      <c r="AG64" s="1105"/>
      <c r="AH64" s="1105"/>
      <c r="AI64" s="1106"/>
      <c r="AJ64" s="279"/>
      <c r="AK64" s="1104">
        <v>8</v>
      </c>
      <c r="AL64" s="1105"/>
      <c r="AM64" s="1105"/>
      <c r="AN64" s="1106"/>
      <c r="AO64" s="279"/>
      <c r="AP64" s="1104">
        <v>9</v>
      </c>
      <c r="AQ64" s="1105"/>
      <c r="AR64" s="1105"/>
      <c r="AS64" s="1106"/>
      <c r="AT64" s="279"/>
    </row>
    <row r="65" spans="2:45" ht="64" x14ac:dyDescent="0.4">
      <c r="B65" s="312" t="s">
        <v>5</v>
      </c>
      <c r="C65" s="313" t="s">
        <v>21</v>
      </c>
      <c r="D65" s="271" t="s">
        <v>19</v>
      </c>
      <c r="E65" s="312" t="s">
        <v>20</v>
      </c>
      <c r="F65" s="310"/>
      <c r="G65" s="312" t="s">
        <v>5</v>
      </c>
      <c r="H65" s="313" t="s">
        <v>21</v>
      </c>
      <c r="I65" s="271" t="s">
        <v>19</v>
      </c>
      <c r="J65" s="312" t="s">
        <v>20</v>
      </c>
      <c r="K65" s="310"/>
      <c r="L65" s="312" t="s">
        <v>5</v>
      </c>
      <c r="M65" s="313" t="s">
        <v>21</v>
      </c>
      <c r="N65" s="271" t="s">
        <v>19</v>
      </c>
      <c r="O65" s="312" t="s">
        <v>20</v>
      </c>
      <c r="P65" s="311"/>
      <c r="Q65" s="312" t="s">
        <v>5</v>
      </c>
      <c r="R65" s="313" t="s">
        <v>21</v>
      </c>
      <c r="S65" s="271" t="s">
        <v>19</v>
      </c>
      <c r="T65" s="312" t="s">
        <v>20</v>
      </c>
      <c r="U65" s="310"/>
      <c r="V65" s="312" t="s">
        <v>5</v>
      </c>
      <c r="W65" s="313" t="s">
        <v>21</v>
      </c>
      <c r="X65" s="271" t="s">
        <v>19</v>
      </c>
      <c r="Y65" s="312" t="s">
        <v>20</v>
      </c>
      <c r="Z65" s="310"/>
      <c r="AA65" s="312" t="s">
        <v>5</v>
      </c>
      <c r="AB65" s="313" t="s">
        <v>21</v>
      </c>
      <c r="AC65" s="271" t="s">
        <v>19</v>
      </c>
      <c r="AD65" s="312" t="s">
        <v>20</v>
      </c>
      <c r="AE65" s="311"/>
      <c r="AF65" s="312" t="s">
        <v>5</v>
      </c>
      <c r="AG65" s="313" t="s">
        <v>21</v>
      </c>
      <c r="AH65" s="271" t="s">
        <v>19</v>
      </c>
      <c r="AI65" s="312" t="s">
        <v>20</v>
      </c>
      <c r="AJ65" s="283"/>
      <c r="AK65" s="312" t="s">
        <v>5</v>
      </c>
      <c r="AL65" s="313" t="s">
        <v>21</v>
      </c>
      <c r="AM65" s="271" t="s">
        <v>19</v>
      </c>
      <c r="AN65" s="312" t="s">
        <v>20</v>
      </c>
      <c r="AO65" s="15"/>
      <c r="AP65" s="312" t="s">
        <v>5</v>
      </c>
      <c r="AQ65" s="313" t="s">
        <v>21</v>
      </c>
      <c r="AR65" s="271" t="s">
        <v>19</v>
      </c>
      <c r="AS65" s="312" t="s">
        <v>20</v>
      </c>
    </row>
    <row r="66" spans="2:45" ht="21" customHeight="1" x14ac:dyDescent="0.4">
      <c r="B66" s="266">
        <v>1</v>
      </c>
      <c r="C66" s="282">
        <v>1</v>
      </c>
      <c r="D66" s="281">
        <v>8</v>
      </c>
      <c r="E66" s="266">
        <v>1</v>
      </c>
      <c r="F66" s="310"/>
      <c r="G66" s="266">
        <v>1</v>
      </c>
      <c r="H66" s="282">
        <v>2</v>
      </c>
      <c r="I66" s="281">
        <v>7</v>
      </c>
      <c r="J66" s="266">
        <v>7</v>
      </c>
      <c r="K66" s="310"/>
      <c r="L66" s="266">
        <v>1</v>
      </c>
      <c r="M66" s="282">
        <v>3</v>
      </c>
      <c r="N66" s="281">
        <v>6</v>
      </c>
      <c r="O66" s="266">
        <v>3</v>
      </c>
      <c r="P66" s="311"/>
      <c r="Q66" s="266">
        <v>1</v>
      </c>
      <c r="R66" s="282">
        <v>4</v>
      </c>
      <c r="S66" s="281">
        <v>5</v>
      </c>
      <c r="T66" s="266">
        <v>5</v>
      </c>
      <c r="U66" s="310"/>
      <c r="V66" s="266">
        <v>1</v>
      </c>
      <c r="W66" s="282">
        <v>4</v>
      </c>
      <c r="X66" s="281">
        <v>4</v>
      </c>
      <c r="Y66" s="266">
        <v>5</v>
      </c>
      <c r="Z66" s="310"/>
      <c r="AA66" s="266">
        <v>1</v>
      </c>
      <c r="AB66" s="282">
        <v>3</v>
      </c>
      <c r="AC66" s="281">
        <v>3</v>
      </c>
      <c r="AD66" s="266">
        <v>3</v>
      </c>
      <c r="AE66" s="311"/>
      <c r="AF66" s="266">
        <v>1</v>
      </c>
      <c r="AG66" s="282">
        <v>2</v>
      </c>
      <c r="AH66" s="281">
        <v>2</v>
      </c>
      <c r="AI66" s="266">
        <v>7</v>
      </c>
      <c r="AJ66" s="283"/>
      <c r="AK66" s="266">
        <v>1</v>
      </c>
      <c r="AL66" s="282">
        <v>1</v>
      </c>
      <c r="AM66" s="281">
        <v>1</v>
      </c>
      <c r="AN66" s="266">
        <v>1</v>
      </c>
      <c r="AO66" s="15"/>
      <c r="AP66" s="266">
        <v>1</v>
      </c>
      <c r="AQ66" s="548"/>
      <c r="AR66" s="546" t="s">
        <v>22</v>
      </c>
      <c r="AS66" s="547"/>
    </row>
    <row r="67" spans="2:45" ht="21" customHeight="1" x14ac:dyDescent="0.4">
      <c r="B67" s="266">
        <v>2</v>
      </c>
      <c r="C67" s="282">
        <v>2</v>
      </c>
      <c r="D67" s="281">
        <v>6</v>
      </c>
      <c r="E67" s="266">
        <v>6</v>
      </c>
      <c r="F67" s="310"/>
      <c r="G67" s="266">
        <v>2</v>
      </c>
      <c r="H67" s="282">
        <v>3</v>
      </c>
      <c r="I67" s="281">
        <v>5</v>
      </c>
      <c r="J67" s="266">
        <v>2</v>
      </c>
      <c r="K67" s="310"/>
      <c r="L67" s="266">
        <v>2</v>
      </c>
      <c r="M67" s="282">
        <v>4</v>
      </c>
      <c r="N67" s="281">
        <v>4</v>
      </c>
      <c r="O67" s="266">
        <v>4</v>
      </c>
      <c r="P67" s="311"/>
      <c r="Q67" s="266">
        <v>2</v>
      </c>
      <c r="R67" s="282">
        <v>4</v>
      </c>
      <c r="S67" s="281">
        <v>3</v>
      </c>
      <c r="T67" s="266">
        <v>4</v>
      </c>
      <c r="U67" s="310"/>
      <c r="V67" s="266">
        <v>2</v>
      </c>
      <c r="W67" s="282">
        <v>3</v>
      </c>
      <c r="X67" s="281">
        <v>2</v>
      </c>
      <c r="Y67" s="266">
        <v>2</v>
      </c>
      <c r="Z67" s="310"/>
      <c r="AA67" s="266">
        <v>2</v>
      </c>
      <c r="AB67" s="282">
        <v>2</v>
      </c>
      <c r="AC67" s="281">
        <v>1</v>
      </c>
      <c r="AD67" s="266">
        <v>6</v>
      </c>
      <c r="AE67" s="311"/>
      <c r="AF67" s="266">
        <v>2</v>
      </c>
      <c r="AG67" s="282">
        <v>1</v>
      </c>
      <c r="AH67" s="281">
        <v>9</v>
      </c>
      <c r="AI67" s="266">
        <v>9</v>
      </c>
      <c r="AJ67" s="283"/>
      <c r="AK67" s="266">
        <v>2</v>
      </c>
      <c r="AL67" s="548"/>
      <c r="AM67" s="546" t="s">
        <v>22</v>
      </c>
      <c r="AN67" s="547"/>
      <c r="AO67" s="15"/>
      <c r="AP67" s="266">
        <v>2</v>
      </c>
      <c r="AQ67" s="282">
        <v>1</v>
      </c>
      <c r="AR67" s="281">
        <v>7</v>
      </c>
      <c r="AS67" s="266">
        <v>9</v>
      </c>
    </row>
    <row r="68" spans="2:45" ht="21" customHeight="1" x14ac:dyDescent="0.4">
      <c r="B68" s="266">
        <v>3</v>
      </c>
      <c r="C68" s="282">
        <v>3</v>
      </c>
      <c r="D68" s="281">
        <v>4</v>
      </c>
      <c r="E68" s="266">
        <v>1</v>
      </c>
      <c r="F68" s="310"/>
      <c r="G68" s="266">
        <v>3</v>
      </c>
      <c r="H68" s="282">
        <v>4</v>
      </c>
      <c r="I68" s="281">
        <v>3</v>
      </c>
      <c r="J68" s="266">
        <v>3</v>
      </c>
      <c r="K68" s="310"/>
      <c r="L68" s="266">
        <v>3</v>
      </c>
      <c r="M68" s="282">
        <v>4</v>
      </c>
      <c r="N68" s="281">
        <v>2</v>
      </c>
      <c r="O68" s="266">
        <v>3</v>
      </c>
      <c r="P68" s="311"/>
      <c r="Q68" s="266">
        <v>3</v>
      </c>
      <c r="R68" s="282">
        <v>3</v>
      </c>
      <c r="S68" s="281">
        <v>1</v>
      </c>
      <c r="T68" s="266">
        <v>1</v>
      </c>
      <c r="U68" s="310"/>
      <c r="V68" s="266">
        <v>3</v>
      </c>
      <c r="W68" s="282">
        <v>2</v>
      </c>
      <c r="X68" s="281">
        <v>9</v>
      </c>
      <c r="Y68" s="266">
        <v>5</v>
      </c>
      <c r="Z68" s="310"/>
      <c r="AA68" s="266">
        <v>3</v>
      </c>
      <c r="AB68" s="282">
        <v>1</v>
      </c>
      <c r="AC68" s="281">
        <v>8</v>
      </c>
      <c r="AD68" s="266">
        <v>8</v>
      </c>
      <c r="AE68" s="311"/>
      <c r="AF68" s="266">
        <v>3</v>
      </c>
      <c r="AG68" s="548"/>
      <c r="AH68" s="546" t="s">
        <v>22</v>
      </c>
      <c r="AI68" s="547"/>
      <c r="AJ68" s="283"/>
      <c r="AK68" s="266">
        <v>3</v>
      </c>
      <c r="AL68" s="282">
        <v>1</v>
      </c>
      <c r="AM68" s="281">
        <v>6</v>
      </c>
      <c r="AN68" s="266">
        <v>8</v>
      </c>
      <c r="AO68" s="15"/>
      <c r="AP68" s="266">
        <v>3</v>
      </c>
      <c r="AQ68" s="282">
        <v>2</v>
      </c>
      <c r="AR68" s="281">
        <v>5</v>
      </c>
      <c r="AS68" s="266">
        <v>5</v>
      </c>
    </row>
    <row r="69" spans="2:45" ht="21" customHeight="1" x14ac:dyDescent="0.4">
      <c r="B69" s="266">
        <v>4</v>
      </c>
      <c r="C69" s="282">
        <v>4</v>
      </c>
      <c r="D69" s="281">
        <v>2</v>
      </c>
      <c r="E69" s="266">
        <v>2</v>
      </c>
      <c r="F69" s="310"/>
      <c r="G69" s="266">
        <v>4</v>
      </c>
      <c r="H69" s="282">
        <v>4</v>
      </c>
      <c r="I69" s="281">
        <v>1</v>
      </c>
      <c r="J69" s="266">
        <v>2</v>
      </c>
      <c r="K69" s="310"/>
      <c r="L69" s="266">
        <v>4</v>
      </c>
      <c r="M69" s="282">
        <v>3</v>
      </c>
      <c r="N69" s="281">
        <v>9</v>
      </c>
      <c r="O69" s="266">
        <v>9</v>
      </c>
      <c r="P69" s="311"/>
      <c r="Q69" s="266">
        <v>4</v>
      </c>
      <c r="R69" s="282">
        <v>2</v>
      </c>
      <c r="S69" s="281">
        <v>8</v>
      </c>
      <c r="T69" s="266">
        <v>4</v>
      </c>
      <c r="U69" s="310"/>
      <c r="V69" s="266">
        <v>4</v>
      </c>
      <c r="W69" s="282">
        <v>1</v>
      </c>
      <c r="X69" s="281">
        <v>7</v>
      </c>
      <c r="Y69" s="266">
        <v>7</v>
      </c>
      <c r="Z69" s="310"/>
      <c r="AA69" s="266">
        <v>4</v>
      </c>
      <c r="AB69" s="548"/>
      <c r="AC69" s="546" t="s">
        <v>22</v>
      </c>
      <c r="AD69" s="547"/>
      <c r="AE69" s="311"/>
      <c r="AF69" s="266">
        <v>4</v>
      </c>
      <c r="AG69" s="282">
        <v>1</v>
      </c>
      <c r="AH69" s="281">
        <v>5</v>
      </c>
      <c r="AI69" s="266">
        <v>7</v>
      </c>
      <c r="AJ69" s="283"/>
      <c r="AK69" s="266">
        <v>4</v>
      </c>
      <c r="AL69" s="282">
        <v>2</v>
      </c>
      <c r="AM69" s="281">
        <v>4</v>
      </c>
      <c r="AN69" s="266">
        <v>4</v>
      </c>
      <c r="AO69" s="15"/>
      <c r="AP69" s="266">
        <v>4</v>
      </c>
      <c r="AQ69" s="282">
        <v>3</v>
      </c>
      <c r="AR69" s="281">
        <v>3</v>
      </c>
      <c r="AS69" s="266">
        <v>9</v>
      </c>
    </row>
    <row r="70" spans="2:45" ht="21" customHeight="1" x14ac:dyDescent="0.4">
      <c r="B70" s="266">
        <v>5</v>
      </c>
      <c r="C70" s="282">
        <v>4</v>
      </c>
      <c r="D70" s="281">
        <v>9</v>
      </c>
      <c r="E70" s="266">
        <v>1</v>
      </c>
      <c r="F70" s="310"/>
      <c r="G70" s="266">
        <v>5</v>
      </c>
      <c r="H70" s="282">
        <v>3</v>
      </c>
      <c r="I70" s="281">
        <v>8</v>
      </c>
      <c r="J70" s="266">
        <v>8</v>
      </c>
      <c r="K70" s="310"/>
      <c r="L70" s="266">
        <v>5</v>
      </c>
      <c r="M70" s="282">
        <v>2</v>
      </c>
      <c r="N70" s="281">
        <v>7</v>
      </c>
      <c r="O70" s="266">
        <v>3</v>
      </c>
      <c r="P70" s="311"/>
      <c r="Q70" s="266">
        <v>5</v>
      </c>
      <c r="R70" s="282">
        <v>1</v>
      </c>
      <c r="S70" s="281">
        <v>6</v>
      </c>
      <c r="T70" s="266">
        <v>6</v>
      </c>
      <c r="U70" s="310"/>
      <c r="V70" s="266">
        <v>5</v>
      </c>
      <c r="W70" s="548"/>
      <c r="X70" s="546" t="s">
        <v>22</v>
      </c>
      <c r="Y70" s="547"/>
      <c r="Z70" s="310"/>
      <c r="AA70" s="266">
        <v>5</v>
      </c>
      <c r="AB70" s="282">
        <v>1</v>
      </c>
      <c r="AC70" s="281">
        <v>4</v>
      </c>
      <c r="AD70" s="266">
        <v>6</v>
      </c>
      <c r="AE70" s="311"/>
      <c r="AF70" s="266">
        <v>5</v>
      </c>
      <c r="AG70" s="282">
        <v>2</v>
      </c>
      <c r="AH70" s="281">
        <v>3</v>
      </c>
      <c r="AI70" s="266">
        <v>3</v>
      </c>
      <c r="AJ70" s="283"/>
      <c r="AK70" s="266">
        <v>5</v>
      </c>
      <c r="AL70" s="282">
        <v>3</v>
      </c>
      <c r="AM70" s="281">
        <v>2</v>
      </c>
      <c r="AN70" s="266">
        <v>8</v>
      </c>
      <c r="AO70" s="15"/>
      <c r="AP70" s="266">
        <v>5</v>
      </c>
      <c r="AQ70" s="282">
        <v>4</v>
      </c>
      <c r="AR70" s="281">
        <v>1</v>
      </c>
      <c r="AS70" s="266">
        <v>1</v>
      </c>
    </row>
    <row r="71" spans="2:45" ht="21" customHeight="1" x14ac:dyDescent="0.4">
      <c r="B71" s="266">
        <v>6</v>
      </c>
      <c r="C71" s="282">
        <v>3</v>
      </c>
      <c r="D71" s="281">
        <v>7</v>
      </c>
      <c r="E71" s="266">
        <v>7</v>
      </c>
      <c r="F71" s="310"/>
      <c r="G71" s="266">
        <v>6</v>
      </c>
      <c r="H71" s="282">
        <v>2</v>
      </c>
      <c r="I71" s="281">
        <v>6</v>
      </c>
      <c r="J71" s="266">
        <v>2</v>
      </c>
      <c r="K71" s="310"/>
      <c r="L71" s="266">
        <v>6</v>
      </c>
      <c r="M71" s="282">
        <v>1</v>
      </c>
      <c r="N71" s="281">
        <v>5</v>
      </c>
      <c r="O71" s="266">
        <v>5</v>
      </c>
      <c r="P71" s="311"/>
      <c r="Q71" s="266">
        <v>6</v>
      </c>
      <c r="R71" s="548"/>
      <c r="S71" s="546" t="s">
        <v>22</v>
      </c>
      <c r="T71" s="547"/>
      <c r="U71" s="310"/>
      <c r="V71" s="266">
        <v>6</v>
      </c>
      <c r="W71" s="282">
        <v>1</v>
      </c>
      <c r="X71" s="281">
        <v>3</v>
      </c>
      <c r="Y71" s="266">
        <v>5</v>
      </c>
      <c r="Z71" s="310"/>
      <c r="AA71" s="266">
        <v>6</v>
      </c>
      <c r="AB71" s="282">
        <v>2</v>
      </c>
      <c r="AC71" s="281">
        <v>2</v>
      </c>
      <c r="AD71" s="266">
        <v>2</v>
      </c>
      <c r="AE71" s="311"/>
      <c r="AF71" s="266">
        <v>6</v>
      </c>
      <c r="AG71" s="282">
        <v>3</v>
      </c>
      <c r="AH71" s="281">
        <v>1</v>
      </c>
      <c r="AI71" s="266">
        <v>7</v>
      </c>
      <c r="AJ71" s="283"/>
      <c r="AK71" s="266">
        <v>6</v>
      </c>
      <c r="AL71" s="282">
        <v>4</v>
      </c>
      <c r="AM71" s="281">
        <v>9</v>
      </c>
      <c r="AN71" s="266">
        <v>9</v>
      </c>
      <c r="AO71" s="15"/>
      <c r="AP71" s="266">
        <v>6</v>
      </c>
      <c r="AQ71" s="282">
        <v>4</v>
      </c>
      <c r="AR71" s="281">
        <v>8</v>
      </c>
      <c r="AS71" s="266">
        <v>9</v>
      </c>
    </row>
    <row r="72" spans="2:45" ht="21" customHeight="1" x14ac:dyDescent="0.4">
      <c r="B72" s="266">
        <v>7</v>
      </c>
      <c r="C72" s="282">
        <v>2</v>
      </c>
      <c r="D72" s="281">
        <v>5</v>
      </c>
      <c r="E72" s="266">
        <v>1</v>
      </c>
      <c r="F72" s="310"/>
      <c r="G72" s="266">
        <v>7</v>
      </c>
      <c r="H72" s="282">
        <v>1</v>
      </c>
      <c r="I72" s="281">
        <v>4</v>
      </c>
      <c r="J72" s="266">
        <v>4</v>
      </c>
      <c r="K72" s="310"/>
      <c r="L72" s="266">
        <v>7</v>
      </c>
      <c r="M72" s="548"/>
      <c r="N72" s="546" t="s">
        <v>22</v>
      </c>
      <c r="O72" s="547"/>
      <c r="P72" s="311"/>
      <c r="Q72" s="266">
        <v>7</v>
      </c>
      <c r="R72" s="282">
        <v>1</v>
      </c>
      <c r="S72" s="281">
        <v>2</v>
      </c>
      <c r="T72" s="266">
        <v>4</v>
      </c>
      <c r="U72" s="310"/>
      <c r="V72" s="266">
        <v>7</v>
      </c>
      <c r="W72" s="282">
        <v>2</v>
      </c>
      <c r="X72" s="281">
        <v>1</v>
      </c>
      <c r="Y72" s="266">
        <v>1</v>
      </c>
      <c r="Z72" s="310"/>
      <c r="AA72" s="266">
        <v>7</v>
      </c>
      <c r="AB72" s="282">
        <v>3</v>
      </c>
      <c r="AC72" s="281">
        <v>9</v>
      </c>
      <c r="AD72" s="266">
        <v>6</v>
      </c>
      <c r="AE72" s="311"/>
      <c r="AF72" s="266">
        <v>7</v>
      </c>
      <c r="AG72" s="282">
        <v>4</v>
      </c>
      <c r="AH72" s="281">
        <v>8</v>
      </c>
      <c r="AI72" s="266">
        <v>8</v>
      </c>
      <c r="AJ72" s="283"/>
      <c r="AK72" s="266">
        <v>7</v>
      </c>
      <c r="AL72" s="282">
        <v>4</v>
      </c>
      <c r="AM72" s="281">
        <v>7</v>
      </c>
      <c r="AN72" s="266">
        <v>8</v>
      </c>
      <c r="AO72" s="15"/>
      <c r="AP72" s="266">
        <v>7</v>
      </c>
      <c r="AQ72" s="282">
        <v>3</v>
      </c>
      <c r="AR72" s="281">
        <v>6</v>
      </c>
      <c r="AS72" s="266">
        <v>6</v>
      </c>
    </row>
    <row r="73" spans="2:45" ht="21" customHeight="1" x14ac:dyDescent="0.4">
      <c r="B73" s="266">
        <v>8</v>
      </c>
      <c r="C73" s="282">
        <v>1</v>
      </c>
      <c r="D73" s="281">
        <v>3</v>
      </c>
      <c r="E73" s="266">
        <v>3</v>
      </c>
      <c r="F73" s="310"/>
      <c r="G73" s="266">
        <v>8</v>
      </c>
      <c r="H73" s="548"/>
      <c r="I73" s="546" t="s">
        <v>22</v>
      </c>
      <c r="J73" s="547"/>
      <c r="K73" s="310"/>
      <c r="L73" s="266">
        <v>8</v>
      </c>
      <c r="M73" s="282">
        <v>1</v>
      </c>
      <c r="N73" s="281">
        <v>1</v>
      </c>
      <c r="O73" s="266">
        <v>3</v>
      </c>
      <c r="P73" s="311"/>
      <c r="Q73" s="266">
        <v>8</v>
      </c>
      <c r="R73" s="282">
        <v>2</v>
      </c>
      <c r="S73" s="281">
        <v>9</v>
      </c>
      <c r="T73" s="266">
        <v>9</v>
      </c>
      <c r="U73" s="310"/>
      <c r="V73" s="266">
        <v>8</v>
      </c>
      <c r="W73" s="282">
        <v>3</v>
      </c>
      <c r="X73" s="281">
        <v>8</v>
      </c>
      <c r="Y73" s="266">
        <v>5</v>
      </c>
      <c r="Z73" s="310"/>
      <c r="AA73" s="266">
        <v>8</v>
      </c>
      <c r="AB73" s="282">
        <v>4</v>
      </c>
      <c r="AC73" s="281">
        <v>7</v>
      </c>
      <c r="AD73" s="266">
        <v>7</v>
      </c>
      <c r="AE73" s="311"/>
      <c r="AF73" s="266">
        <v>8</v>
      </c>
      <c r="AG73" s="282">
        <v>4</v>
      </c>
      <c r="AH73" s="281">
        <v>6</v>
      </c>
      <c r="AI73" s="266">
        <v>7</v>
      </c>
      <c r="AJ73" s="311"/>
      <c r="AK73" s="266">
        <v>8</v>
      </c>
      <c r="AL73" s="282">
        <v>3</v>
      </c>
      <c r="AM73" s="281">
        <v>5</v>
      </c>
      <c r="AN73" s="266">
        <v>5</v>
      </c>
      <c r="AO73" s="15"/>
      <c r="AP73" s="266">
        <v>8</v>
      </c>
      <c r="AQ73" s="282">
        <v>2</v>
      </c>
      <c r="AR73" s="281">
        <v>4</v>
      </c>
      <c r="AS73" s="266">
        <v>9</v>
      </c>
    </row>
    <row r="74" spans="2:45" ht="21" customHeight="1" x14ac:dyDescent="0.4">
      <c r="B74" s="266">
        <v>9</v>
      </c>
      <c r="C74" s="548"/>
      <c r="D74" s="546" t="s">
        <v>22</v>
      </c>
      <c r="E74" s="547"/>
      <c r="F74" s="310"/>
      <c r="G74" s="266">
        <v>9</v>
      </c>
      <c r="H74" s="282">
        <v>1</v>
      </c>
      <c r="I74" s="281">
        <v>9</v>
      </c>
      <c r="J74" s="266">
        <v>2</v>
      </c>
      <c r="K74" s="310"/>
      <c r="L74" s="266">
        <v>9</v>
      </c>
      <c r="M74" s="282">
        <v>2</v>
      </c>
      <c r="N74" s="281">
        <v>8</v>
      </c>
      <c r="O74" s="266">
        <v>8</v>
      </c>
      <c r="P74" s="311"/>
      <c r="Q74" s="266">
        <v>9</v>
      </c>
      <c r="R74" s="282">
        <v>3</v>
      </c>
      <c r="S74" s="281">
        <v>7</v>
      </c>
      <c r="T74" s="266">
        <v>4</v>
      </c>
      <c r="U74" s="310"/>
      <c r="V74" s="266">
        <v>9</v>
      </c>
      <c r="W74" s="282">
        <v>4</v>
      </c>
      <c r="X74" s="281">
        <v>6</v>
      </c>
      <c r="Y74" s="266">
        <v>6</v>
      </c>
      <c r="Z74" s="310"/>
      <c r="AA74" s="266">
        <v>9</v>
      </c>
      <c r="AB74" s="282">
        <v>4</v>
      </c>
      <c r="AC74" s="281">
        <v>5</v>
      </c>
      <c r="AD74" s="266">
        <v>6</v>
      </c>
      <c r="AE74" s="311"/>
      <c r="AF74" s="266">
        <v>9</v>
      </c>
      <c r="AG74" s="282">
        <v>3</v>
      </c>
      <c r="AH74" s="281">
        <v>4</v>
      </c>
      <c r="AI74" s="266">
        <v>4</v>
      </c>
      <c r="AJ74" s="311"/>
      <c r="AK74" s="266">
        <v>9</v>
      </c>
      <c r="AL74" s="282">
        <v>2</v>
      </c>
      <c r="AM74" s="281">
        <v>3</v>
      </c>
      <c r="AN74" s="266">
        <v>8</v>
      </c>
      <c r="AO74" s="15"/>
      <c r="AP74" s="266">
        <v>9</v>
      </c>
      <c r="AQ74" s="282">
        <v>1</v>
      </c>
      <c r="AR74" s="281">
        <v>2</v>
      </c>
      <c r="AS74" s="266">
        <v>2</v>
      </c>
    </row>
    <row r="77" spans="2:45" ht="25" x14ac:dyDescent="0.5">
      <c r="B77" s="549">
        <v>1</v>
      </c>
      <c r="C77" s="551"/>
      <c r="D77" s="550"/>
      <c r="E77" s="550"/>
      <c r="F77" s="284"/>
      <c r="G77" s="552">
        <v>2</v>
      </c>
      <c r="H77" s="554"/>
      <c r="I77" s="553"/>
      <c r="J77" s="553"/>
      <c r="K77" s="284"/>
      <c r="L77" s="555">
        <v>3</v>
      </c>
      <c r="M77" s="557"/>
      <c r="N77" s="556"/>
      <c r="O77" s="556"/>
      <c r="P77" s="284"/>
      <c r="Q77" s="558">
        <v>4</v>
      </c>
      <c r="R77" s="560"/>
      <c r="S77" s="559"/>
      <c r="T77" s="559"/>
      <c r="U77" s="284"/>
      <c r="V77" s="561">
        <v>5</v>
      </c>
      <c r="W77" s="563"/>
      <c r="X77" s="562"/>
      <c r="Y77" s="562"/>
      <c r="Z77" s="284"/>
      <c r="AA77" s="564">
        <v>6</v>
      </c>
      <c r="AB77" s="566"/>
      <c r="AC77" s="565"/>
      <c r="AD77" s="565"/>
      <c r="AE77" s="284"/>
      <c r="AF77" s="567">
        <v>7</v>
      </c>
      <c r="AG77" s="569"/>
      <c r="AH77" s="568"/>
      <c r="AI77" s="568"/>
      <c r="AJ77" s="284"/>
      <c r="AK77" s="570">
        <v>8</v>
      </c>
      <c r="AL77" s="572"/>
      <c r="AM77" s="571"/>
      <c r="AN77" s="571"/>
    </row>
    <row r="78" spans="2:45" ht="64" x14ac:dyDescent="0.3">
      <c r="B78" s="312" t="s">
        <v>5</v>
      </c>
      <c r="C78" s="313" t="s">
        <v>21</v>
      </c>
      <c r="D78" s="271" t="s">
        <v>19</v>
      </c>
      <c r="E78" s="312" t="s">
        <v>20</v>
      </c>
      <c r="F78" s="285"/>
      <c r="G78" s="312" t="s">
        <v>5</v>
      </c>
      <c r="H78" s="313" t="s">
        <v>21</v>
      </c>
      <c r="I78" s="271" t="s">
        <v>19</v>
      </c>
      <c r="J78" s="312" t="s">
        <v>20</v>
      </c>
      <c r="K78" s="285"/>
      <c r="L78" s="312" t="s">
        <v>5</v>
      </c>
      <c r="M78" s="313" t="s">
        <v>21</v>
      </c>
      <c r="N78" s="271" t="s">
        <v>19</v>
      </c>
      <c r="O78" s="312" t="s">
        <v>20</v>
      </c>
      <c r="P78" s="285"/>
      <c r="Q78" s="312" t="s">
        <v>5</v>
      </c>
      <c r="R78" s="313" t="s">
        <v>21</v>
      </c>
      <c r="S78" s="271" t="s">
        <v>19</v>
      </c>
      <c r="T78" s="312" t="s">
        <v>20</v>
      </c>
      <c r="U78" s="285"/>
      <c r="V78" s="312" t="s">
        <v>5</v>
      </c>
      <c r="W78" s="313" t="s">
        <v>21</v>
      </c>
      <c r="X78" s="271" t="s">
        <v>19</v>
      </c>
      <c r="Y78" s="312" t="s">
        <v>20</v>
      </c>
      <c r="Z78" s="285"/>
      <c r="AA78" s="312" t="s">
        <v>5</v>
      </c>
      <c r="AB78" s="313" t="s">
        <v>21</v>
      </c>
      <c r="AC78" s="271" t="s">
        <v>19</v>
      </c>
      <c r="AD78" s="312" t="s">
        <v>20</v>
      </c>
      <c r="AE78" s="285"/>
      <c r="AF78" s="312" t="s">
        <v>5</v>
      </c>
      <c r="AG78" s="313" t="s">
        <v>21</v>
      </c>
      <c r="AH78" s="271" t="s">
        <v>19</v>
      </c>
      <c r="AI78" s="312" t="s">
        <v>20</v>
      </c>
      <c r="AJ78" s="285"/>
      <c r="AK78" s="312" t="s">
        <v>5</v>
      </c>
      <c r="AL78" s="313" t="s">
        <v>21</v>
      </c>
      <c r="AM78" s="271" t="s">
        <v>19</v>
      </c>
      <c r="AN78" s="312" t="s">
        <v>20</v>
      </c>
    </row>
    <row r="79" spans="2:45" ht="21" customHeight="1" x14ac:dyDescent="0.4">
      <c r="B79" s="286">
        <v>1</v>
      </c>
      <c r="C79" s="288">
        <v>1</v>
      </c>
      <c r="D79" s="287">
        <v>8</v>
      </c>
      <c r="E79" s="286">
        <v>1</v>
      </c>
      <c r="F79" s="285"/>
      <c r="G79" s="289">
        <v>1</v>
      </c>
      <c r="H79" s="291">
        <v>2</v>
      </c>
      <c r="I79" s="290">
        <v>7</v>
      </c>
      <c r="J79" s="289">
        <v>7</v>
      </c>
      <c r="K79" s="285"/>
      <c r="L79" s="292">
        <v>1</v>
      </c>
      <c r="M79" s="294">
        <v>3</v>
      </c>
      <c r="N79" s="293">
        <v>6</v>
      </c>
      <c r="O79" s="292">
        <v>3</v>
      </c>
      <c r="P79" s="285"/>
      <c r="Q79" s="295">
        <v>1</v>
      </c>
      <c r="R79" s="297">
        <v>4</v>
      </c>
      <c r="S79" s="296">
        <v>5</v>
      </c>
      <c r="T79" s="295">
        <v>5</v>
      </c>
      <c r="U79" s="285"/>
      <c r="V79" s="298">
        <v>1</v>
      </c>
      <c r="W79" s="300">
        <v>4</v>
      </c>
      <c r="X79" s="299">
        <v>4</v>
      </c>
      <c r="Y79" s="298">
        <v>5</v>
      </c>
      <c r="Z79" s="285"/>
      <c r="AA79" s="301">
        <v>1</v>
      </c>
      <c r="AB79" s="303">
        <v>3</v>
      </c>
      <c r="AC79" s="302">
        <v>3</v>
      </c>
      <c r="AD79" s="301">
        <v>3</v>
      </c>
      <c r="AE79" s="285"/>
      <c r="AF79" s="304">
        <v>1</v>
      </c>
      <c r="AG79" s="306">
        <v>2</v>
      </c>
      <c r="AH79" s="305">
        <v>2</v>
      </c>
      <c r="AI79" s="304">
        <v>7</v>
      </c>
      <c r="AJ79" s="285"/>
      <c r="AK79" s="307">
        <v>1</v>
      </c>
      <c r="AL79" s="309">
        <v>1</v>
      </c>
      <c r="AM79" s="308">
        <v>1</v>
      </c>
      <c r="AN79" s="307">
        <v>1</v>
      </c>
    </row>
    <row r="80" spans="2:45" ht="21" customHeight="1" x14ac:dyDescent="0.4">
      <c r="B80" s="286">
        <v>2</v>
      </c>
      <c r="C80" s="288">
        <v>2</v>
      </c>
      <c r="D80" s="287">
        <v>6</v>
      </c>
      <c r="E80" s="286">
        <v>6</v>
      </c>
      <c r="F80" s="285"/>
      <c r="G80" s="289">
        <v>2</v>
      </c>
      <c r="H80" s="291">
        <v>3</v>
      </c>
      <c r="I80" s="290">
        <v>5</v>
      </c>
      <c r="J80" s="289">
        <v>2</v>
      </c>
      <c r="K80" s="285"/>
      <c r="L80" s="292">
        <v>2</v>
      </c>
      <c r="M80" s="294">
        <v>4</v>
      </c>
      <c r="N80" s="293">
        <v>4</v>
      </c>
      <c r="O80" s="292">
        <v>4</v>
      </c>
      <c r="P80" s="285"/>
      <c r="Q80" s="295">
        <v>2</v>
      </c>
      <c r="R80" s="297">
        <v>4</v>
      </c>
      <c r="S80" s="296">
        <v>3</v>
      </c>
      <c r="T80" s="295">
        <v>4</v>
      </c>
      <c r="U80" s="285"/>
      <c r="V80" s="298">
        <v>2</v>
      </c>
      <c r="W80" s="300">
        <v>3</v>
      </c>
      <c r="X80" s="299">
        <v>2</v>
      </c>
      <c r="Y80" s="298">
        <v>2</v>
      </c>
      <c r="Z80" s="285"/>
      <c r="AA80" s="301">
        <v>2</v>
      </c>
      <c r="AB80" s="303">
        <v>2</v>
      </c>
      <c r="AC80" s="302">
        <v>1</v>
      </c>
      <c r="AD80" s="301">
        <v>6</v>
      </c>
      <c r="AE80" s="285"/>
      <c r="AF80" s="305">
        <v>2</v>
      </c>
      <c r="AG80" s="575"/>
      <c r="AH80" s="573" t="s">
        <v>22</v>
      </c>
      <c r="AI80" s="574"/>
      <c r="AJ80" s="285"/>
      <c r="AK80" s="308">
        <v>2</v>
      </c>
      <c r="AL80" s="575"/>
      <c r="AM80" s="573" t="s">
        <v>22</v>
      </c>
      <c r="AN80" s="574"/>
    </row>
    <row r="81" spans="2:40" ht="21" customHeight="1" x14ac:dyDescent="0.4">
      <c r="B81" s="286">
        <v>3</v>
      </c>
      <c r="C81" s="288">
        <v>3</v>
      </c>
      <c r="D81" s="287">
        <v>4</v>
      </c>
      <c r="E81" s="286">
        <v>1</v>
      </c>
      <c r="F81" s="285"/>
      <c r="G81" s="289">
        <v>3</v>
      </c>
      <c r="H81" s="291">
        <v>4</v>
      </c>
      <c r="I81" s="290">
        <v>3</v>
      </c>
      <c r="J81" s="289">
        <v>3</v>
      </c>
      <c r="K81" s="285"/>
      <c r="L81" s="292">
        <v>3</v>
      </c>
      <c r="M81" s="294">
        <v>4</v>
      </c>
      <c r="N81" s="293">
        <v>2</v>
      </c>
      <c r="O81" s="292">
        <v>3</v>
      </c>
      <c r="P81" s="285"/>
      <c r="Q81" s="295">
        <v>3</v>
      </c>
      <c r="R81" s="297">
        <v>3</v>
      </c>
      <c r="S81" s="296">
        <v>1</v>
      </c>
      <c r="T81" s="295">
        <v>1</v>
      </c>
      <c r="U81" s="285"/>
      <c r="V81" s="298">
        <v>3</v>
      </c>
      <c r="W81" s="300">
        <v>2</v>
      </c>
      <c r="X81" s="299">
        <v>7</v>
      </c>
      <c r="Y81" s="298">
        <v>5</v>
      </c>
      <c r="Z81" s="285"/>
      <c r="AA81" s="301">
        <v>3</v>
      </c>
      <c r="AB81" s="303">
        <v>1</v>
      </c>
      <c r="AC81" s="302">
        <v>8</v>
      </c>
      <c r="AD81" s="301">
        <v>8</v>
      </c>
      <c r="AE81" s="285"/>
      <c r="AF81" s="304">
        <v>3</v>
      </c>
      <c r="AG81" s="306">
        <v>2</v>
      </c>
      <c r="AH81" s="305">
        <v>5</v>
      </c>
      <c r="AI81" s="304">
        <v>5</v>
      </c>
      <c r="AJ81" s="285"/>
      <c r="AK81" s="307">
        <v>3</v>
      </c>
      <c r="AL81" s="309">
        <v>1</v>
      </c>
      <c r="AM81" s="308">
        <v>6</v>
      </c>
      <c r="AN81" s="307">
        <v>8</v>
      </c>
    </row>
    <row r="82" spans="2:40" ht="21" customHeight="1" x14ac:dyDescent="0.4">
      <c r="B82" s="286">
        <v>4</v>
      </c>
      <c r="C82" s="288">
        <v>4</v>
      </c>
      <c r="D82" s="287">
        <v>2</v>
      </c>
      <c r="E82" s="286">
        <v>2</v>
      </c>
      <c r="F82" s="285"/>
      <c r="G82" s="289">
        <v>4</v>
      </c>
      <c r="H82" s="291">
        <v>4</v>
      </c>
      <c r="I82" s="290">
        <v>1</v>
      </c>
      <c r="J82" s="289">
        <v>2</v>
      </c>
      <c r="K82" s="285"/>
      <c r="L82" s="292">
        <v>4</v>
      </c>
      <c r="M82" s="294">
        <v>3</v>
      </c>
      <c r="N82" s="293">
        <v>7</v>
      </c>
      <c r="O82" s="292">
        <v>7</v>
      </c>
      <c r="P82" s="285"/>
      <c r="Q82" s="295">
        <v>4</v>
      </c>
      <c r="R82" s="297">
        <v>2</v>
      </c>
      <c r="S82" s="296">
        <v>8</v>
      </c>
      <c r="T82" s="295">
        <v>4</v>
      </c>
      <c r="U82" s="285"/>
      <c r="V82" s="299">
        <v>4</v>
      </c>
      <c r="W82" s="575"/>
      <c r="X82" s="573" t="s">
        <v>22</v>
      </c>
      <c r="Y82" s="574"/>
      <c r="Z82" s="285"/>
      <c r="AA82" s="302">
        <v>4</v>
      </c>
      <c r="AB82" s="575"/>
      <c r="AC82" s="573" t="s">
        <v>22</v>
      </c>
      <c r="AD82" s="574"/>
      <c r="AE82" s="285"/>
      <c r="AF82" s="304">
        <v>4</v>
      </c>
      <c r="AG82" s="306">
        <v>3</v>
      </c>
      <c r="AH82" s="305">
        <v>3</v>
      </c>
      <c r="AI82" s="304">
        <v>7</v>
      </c>
      <c r="AJ82" s="285"/>
      <c r="AK82" s="307">
        <v>4</v>
      </c>
      <c r="AL82" s="309">
        <v>2</v>
      </c>
      <c r="AM82" s="308">
        <v>4</v>
      </c>
      <c r="AN82" s="307">
        <v>4</v>
      </c>
    </row>
    <row r="83" spans="2:40" ht="21" customHeight="1" x14ac:dyDescent="0.4">
      <c r="B83" s="286">
        <v>5</v>
      </c>
      <c r="C83" s="288">
        <v>4</v>
      </c>
      <c r="D83" s="287">
        <v>7</v>
      </c>
      <c r="E83" s="286">
        <v>1</v>
      </c>
      <c r="F83" s="285"/>
      <c r="G83" s="289">
        <v>5</v>
      </c>
      <c r="H83" s="291">
        <v>3</v>
      </c>
      <c r="I83" s="290">
        <v>8</v>
      </c>
      <c r="J83" s="289">
        <v>8</v>
      </c>
      <c r="K83" s="285"/>
      <c r="L83" s="292">
        <v>5</v>
      </c>
      <c r="M83" s="294">
        <v>2</v>
      </c>
      <c r="N83" s="293">
        <v>5</v>
      </c>
      <c r="O83" s="292">
        <v>3</v>
      </c>
      <c r="P83" s="285"/>
      <c r="Q83" s="295">
        <v>5</v>
      </c>
      <c r="R83" s="297">
        <v>1</v>
      </c>
      <c r="S83" s="296">
        <v>6</v>
      </c>
      <c r="T83" s="295">
        <v>6</v>
      </c>
      <c r="U83" s="285"/>
      <c r="V83" s="298">
        <v>5</v>
      </c>
      <c r="W83" s="300">
        <v>2</v>
      </c>
      <c r="X83" s="299">
        <v>3</v>
      </c>
      <c r="Y83" s="298">
        <v>3</v>
      </c>
      <c r="Z83" s="285"/>
      <c r="AA83" s="301">
        <v>5</v>
      </c>
      <c r="AB83" s="303">
        <v>1</v>
      </c>
      <c r="AC83" s="302">
        <v>4</v>
      </c>
      <c r="AD83" s="301">
        <v>6</v>
      </c>
      <c r="AE83" s="285"/>
      <c r="AF83" s="304">
        <v>5</v>
      </c>
      <c r="AG83" s="306">
        <v>4</v>
      </c>
      <c r="AH83" s="305">
        <v>1</v>
      </c>
      <c r="AI83" s="304">
        <v>1</v>
      </c>
      <c r="AJ83" s="285"/>
      <c r="AK83" s="307">
        <v>5</v>
      </c>
      <c r="AL83" s="309">
        <v>3</v>
      </c>
      <c r="AM83" s="308">
        <v>2</v>
      </c>
      <c r="AN83" s="307">
        <v>8</v>
      </c>
    </row>
    <row r="84" spans="2:40" ht="21" customHeight="1" x14ac:dyDescent="0.4">
      <c r="B84" s="286">
        <v>6</v>
      </c>
      <c r="C84" s="288">
        <v>3</v>
      </c>
      <c r="D84" s="287">
        <v>5</v>
      </c>
      <c r="E84" s="286">
        <v>5</v>
      </c>
      <c r="F84" s="285"/>
      <c r="G84" s="289">
        <v>6</v>
      </c>
      <c r="H84" s="291">
        <v>2</v>
      </c>
      <c r="I84" s="290">
        <v>6</v>
      </c>
      <c r="J84" s="289">
        <v>2</v>
      </c>
      <c r="K84" s="285"/>
      <c r="L84" s="293">
        <v>6</v>
      </c>
      <c r="M84" s="575"/>
      <c r="N84" s="573" t="s">
        <v>22</v>
      </c>
      <c r="O84" s="574"/>
      <c r="P84" s="285"/>
      <c r="Q84" s="296">
        <v>6</v>
      </c>
      <c r="R84" s="575"/>
      <c r="S84" s="573" t="s">
        <v>22</v>
      </c>
      <c r="T84" s="574"/>
      <c r="U84" s="285"/>
      <c r="V84" s="298">
        <v>6</v>
      </c>
      <c r="W84" s="300">
        <v>3</v>
      </c>
      <c r="X84" s="299">
        <v>1</v>
      </c>
      <c r="Y84" s="298">
        <v>5</v>
      </c>
      <c r="Z84" s="285"/>
      <c r="AA84" s="301">
        <v>6</v>
      </c>
      <c r="AB84" s="303">
        <v>2</v>
      </c>
      <c r="AC84" s="302">
        <v>2</v>
      </c>
      <c r="AD84" s="301">
        <v>2</v>
      </c>
      <c r="AE84" s="285"/>
      <c r="AF84" s="304">
        <v>6</v>
      </c>
      <c r="AG84" s="306">
        <v>4</v>
      </c>
      <c r="AH84" s="305">
        <v>8</v>
      </c>
      <c r="AI84" s="304">
        <v>7</v>
      </c>
      <c r="AJ84" s="285"/>
      <c r="AK84" s="307">
        <v>6</v>
      </c>
      <c r="AL84" s="309">
        <v>4</v>
      </c>
      <c r="AM84" s="308">
        <v>7</v>
      </c>
      <c r="AN84" s="307">
        <v>7</v>
      </c>
    </row>
    <row r="85" spans="2:40" ht="21" customHeight="1" x14ac:dyDescent="0.4">
      <c r="B85" s="286">
        <v>7</v>
      </c>
      <c r="C85" s="288">
        <v>2</v>
      </c>
      <c r="D85" s="287">
        <v>3</v>
      </c>
      <c r="E85" s="286">
        <v>1</v>
      </c>
      <c r="F85" s="285"/>
      <c r="G85" s="289">
        <v>7</v>
      </c>
      <c r="H85" s="291">
        <v>1</v>
      </c>
      <c r="I85" s="290">
        <v>4</v>
      </c>
      <c r="J85" s="289">
        <v>4</v>
      </c>
      <c r="K85" s="285"/>
      <c r="L85" s="292">
        <v>7</v>
      </c>
      <c r="M85" s="294">
        <v>2</v>
      </c>
      <c r="N85" s="293">
        <v>1</v>
      </c>
      <c r="O85" s="292">
        <v>1</v>
      </c>
      <c r="P85" s="285"/>
      <c r="Q85" s="295">
        <v>7</v>
      </c>
      <c r="R85" s="297">
        <v>1</v>
      </c>
      <c r="S85" s="296">
        <v>2</v>
      </c>
      <c r="T85" s="295">
        <v>4</v>
      </c>
      <c r="U85" s="285"/>
      <c r="V85" s="298">
        <v>7</v>
      </c>
      <c r="W85" s="300">
        <v>4</v>
      </c>
      <c r="X85" s="299">
        <v>8</v>
      </c>
      <c r="Y85" s="298">
        <v>8</v>
      </c>
      <c r="Z85" s="285"/>
      <c r="AA85" s="301">
        <v>7</v>
      </c>
      <c r="AB85" s="303">
        <v>3</v>
      </c>
      <c r="AC85" s="302">
        <v>7</v>
      </c>
      <c r="AD85" s="301">
        <v>6</v>
      </c>
      <c r="AE85" s="285"/>
      <c r="AF85" s="304">
        <v>7</v>
      </c>
      <c r="AG85" s="306">
        <v>3</v>
      </c>
      <c r="AH85" s="305">
        <v>6</v>
      </c>
      <c r="AI85" s="304">
        <v>6</v>
      </c>
      <c r="AJ85" s="285"/>
      <c r="AK85" s="307">
        <v>7</v>
      </c>
      <c r="AL85" s="309">
        <v>4</v>
      </c>
      <c r="AM85" s="308">
        <v>5</v>
      </c>
      <c r="AN85" s="307">
        <v>8</v>
      </c>
    </row>
    <row r="86" spans="2:40" ht="21" customHeight="1" x14ac:dyDescent="0.4">
      <c r="B86" s="287">
        <v>8</v>
      </c>
      <c r="C86" s="575"/>
      <c r="D86" s="573" t="s">
        <v>22</v>
      </c>
      <c r="E86" s="574"/>
      <c r="F86" s="285"/>
      <c r="G86" s="290">
        <v>8</v>
      </c>
      <c r="H86" s="575"/>
      <c r="I86" s="573" t="s">
        <v>22</v>
      </c>
      <c r="J86" s="574"/>
      <c r="K86" s="285"/>
      <c r="L86" s="292">
        <v>8</v>
      </c>
      <c r="M86" s="294">
        <v>3</v>
      </c>
      <c r="N86" s="293">
        <v>8</v>
      </c>
      <c r="O86" s="292">
        <v>3</v>
      </c>
      <c r="P86" s="285"/>
      <c r="Q86" s="295">
        <v>8</v>
      </c>
      <c r="R86" s="297">
        <v>2</v>
      </c>
      <c r="S86" s="296">
        <v>7</v>
      </c>
      <c r="T86" s="295">
        <v>7</v>
      </c>
      <c r="U86" s="285"/>
      <c r="V86" s="298">
        <v>8</v>
      </c>
      <c r="W86" s="300">
        <v>4</v>
      </c>
      <c r="X86" s="299">
        <v>6</v>
      </c>
      <c r="Y86" s="298">
        <v>5</v>
      </c>
      <c r="Z86" s="285"/>
      <c r="AA86" s="301">
        <v>8</v>
      </c>
      <c r="AB86" s="303">
        <v>4</v>
      </c>
      <c r="AC86" s="302">
        <v>5</v>
      </c>
      <c r="AD86" s="301">
        <v>5</v>
      </c>
      <c r="AE86" s="285"/>
      <c r="AF86" s="304">
        <v>8</v>
      </c>
      <c r="AG86" s="306">
        <v>2</v>
      </c>
      <c r="AH86" s="305">
        <v>4</v>
      </c>
      <c r="AI86" s="304">
        <v>7</v>
      </c>
      <c r="AJ86" s="285"/>
      <c r="AK86" s="307">
        <v>8</v>
      </c>
      <c r="AL86" s="309">
        <v>3</v>
      </c>
      <c r="AM86" s="308">
        <v>3</v>
      </c>
      <c r="AN86" s="307">
        <v>3</v>
      </c>
    </row>
    <row r="89" spans="2:40" ht="25" x14ac:dyDescent="0.5">
      <c r="B89" s="576">
        <v>1</v>
      </c>
      <c r="C89" s="578"/>
      <c r="D89" s="577"/>
      <c r="E89" s="577"/>
      <c r="F89" s="285"/>
      <c r="G89" s="576">
        <v>2</v>
      </c>
      <c r="H89" s="578"/>
      <c r="I89" s="577"/>
      <c r="J89" s="577"/>
      <c r="K89" s="285"/>
      <c r="L89" s="576">
        <v>3</v>
      </c>
      <c r="M89" s="578"/>
      <c r="N89" s="577"/>
      <c r="O89" s="577"/>
      <c r="P89" s="285"/>
      <c r="Q89" s="576">
        <v>4</v>
      </c>
      <c r="R89" s="578"/>
      <c r="S89" s="577"/>
      <c r="T89" s="577"/>
      <c r="U89" s="285"/>
      <c r="V89" s="576">
        <v>5</v>
      </c>
      <c r="W89" s="578"/>
      <c r="X89" s="577"/>
      <c r="Y89" s="577"/>
      <c r="Z89" s="285"/>
      <c r="AA89" s="576">
        <v>6</v>
      </c>
      <c r="AB89" s="578"/>
      <c r="AC89" s="577"/>
      <c r="AD89" s="577"/>
      <c r="AE89" s="285"/>
      <c r="AF89" s="576">
        <v>7</v>
      </c>
      <c r="AG89" s="578"/>
      <c r="AH89" s="577"/>
      <c r="AI89" s="577"/>
    </row>
    <row r="90" spans="2:40" ht="64" x14ac:dyDescent="0.3">
      <c r="B90" s="314" t="s">
        <v>5</v>
      </c>
      <c r="C90" s="315" t="s">
        <v>21</v>
      </c>
      <c r="D90" s="314" t="s">
        <v>19</v>
      </c>
      <c r="E90" s="314" t="s">
        <v>20</v>
      </c>
      <c r="F90" s="285"/>
      <c r="G90" s="314" t="s">
        <v>5</v>
      </c>
      <c r="H90" s="315" t="s">
        <v>21</v>
      </c>
      <c r="I90" s="314" t="s">
        <v>19</v>
      </c>
      <c r="J90" s="314" t="s">
        <v>20</v>
      </c>
      <c r="K90" s="285"/>
      <c r="L90" s="314" t="s">
        <v>5</v>
      </c>
      <c r="M90" s="315" t="s">
        <v>21</v>
      </c>
      <c r="N90" s="314" t="s">
        <v>19</v>
      </c>
      <c r="O90" s="314" t="s">
        <v>20</v>
      </c>
      <c r="P90" s="285"/>
      <c r="Q90" s="314" t="s">
        <v>5</v>
      </c>
      <c r="R90" s="315" t="s">
        <v>21</v>
      </c>
      <c r="S90" s="314" t="s">
        <v>19</v>
      </c>
      <c r="T90" s="314" t="s">
        <v>20</v>
      </c>
      <c r="U90" s="285"/>
      <c r="V90" s="314" t="s">
        <v>5</v>
      </c>
      <c r="W90" s="315" t="s">
        <v>21</v>
      </c>
      <c r="X90" s="314" t="s">
        <v>19</v>
      </c>
      <c r="Y90" s="314" t="s">
        <v>20</v>
      </c>
      <c r="Z90" s="285"/>
      <c r="AA90" s="314" t="s">
        <v>5</v>
      </c>
      <c r="AB90" s="315" t="s">
        <v>21</v>
      </c>
      <c r="AC90" s="314" t="s">
        <v>19</v>
      </c>
      <c r="AD90" s="314" t="s">
        <v>20</v>
      </c>
      <c r="AE90" s="285"/>
      <c r="AF90" s="314" t="s">
        <v>5</v>
      </c>
      <c r="AG90" s="315" t="s">
        <v>21</v>
      </c>
      <c r="AH90" s="314" t="s">
        <v>19</v>
      </c>
      <c r="AI90" s="314" t="s">
        <v>20</v>
      </c>
    </row>
    <row r="91" spans="2:40" ht="21" customHeight="1" x14ac:dyDescent="0.4">
      <c r="B91" s="316">
        <v>1</v>
      </c>
      <c r="C91" s="318">
        <v>1</v>
      </c>
      <c r="D91" s="317">
        <v>6</v>
      </c>
      <c r="E91" s="316">
        <v>1</v>
      </c>
      <c r="F91" s="285"/>
      <c r="G91" s="316">
        <v>1</v>
      </c>
      <c r="H91" s="318">
        <v>2</v>
      </c>
      <c r="I91" s="317">
        <v>5</v>
      </c>
      <c r="J91" s="316">
        <v>5</v>
      </c>
      <c r="K91" s="285"/>
      <c r="L91" s="316">
        <v>1</v>
      </c>
      <c r="M91" s="318">
        <v>3</v>
      </c>
      <c r="N91" s="317">
        <v>4</v>
      </c>
      <c r="O91" s="316">
        <v>3</v>
      </c>
      <c r="P91" s="285"/>
      <c r="Q91" s="316">
        <v>1</v>
      </c>
      <c r="R91" s="318">
        <v>3</v>
      </c>
      <c r="S91" s="317">
        <v>3</v>
      </c>
      <c r="T91" s="316">
        <v>3</v>
      </c>
      <c r="U91" s="285"/>
      <c r="V91" s="316">
        <v>1</v>
      </c>
      <c r="W91" s="318">
        <v>2</v>
      </c>
      <c r="X91" s="317">
        <v>2</v>
      </c>
      <c r="Y91" s="316">
        <v>2</v>
      </c>
      <c r="Z91" s="285"/>
      <c r="AA91" s="316">
        <v>1</v>
      </c>
      <c r="AB91" s="318">
        <v>1</v>
      </c>
      <c r="AC91" s="317">
        <v>1</v>
      </c>
      <c r="AD91" s="316">
        <v>1</v>
      </c>
      <c r="AE91" s="285"/>
      <c r="AF91" s="319">
        <v>1</v>
      </c>
      <c r="AG91" s="581"/>
      <c r="AH91" s="579" t="s">
        <v>22</v>
      </c>
      <c r="AI91" s="580"/>
    </row>
    <row r="92" spans="2:40" ht="21" customHeight="1" x14ac:dyDescent="0.4">
      <c r="B92" s="316">
        <v>2</v>
      </c>
      <c r="C92" s="318">
        <v>2</v>
      </c>
      <c r="D92" s="317">
        <v>4</v>
      </c>
      <c r="E92" s="316">
        <v>4</v>
      </c>
      <c r="F92" s="285"/>
      <c r="G92" s="316">
        <v>2</v>
      </c>
      <c r="H92" s="318">
        <v>3</v>
      </c>
      <c r="I92" s="317">
        <v>3</v>
      </c>
      <c r="J92" s="316">
        <v>2</v>
      </c>
      <c r="K92" s="285"/>
      <c r="L92" s="316">
        <v>2</v>
      </c>
      <c r="M92" s="318">
        <v>3</v>
      </c>
      <c r="N92" s="317">
        <v>2</v>
      </c>
      <c r="O92" s="316">
        <v>2</v>
      </c>
      <c r="P92" s="285"/>
      <c r="Q92" s="316">
        <v>2</v>
      </c>
      <c r="R92" s="318">
        <v>2</v>
      </c>
      <c r="S92" s="317">
        <v>1</v>
      </c>
      <c r="T92" s="316">
        <v>4</v>
      </c>
      <c r="U92" s="285"/>
      <c r="V92" s="316">
        <v>2</v>
      </c>
      <c r="W92" s="318">
        <v>1</v>
      </c>
      <c r="X92" s="317">
        <v>7</v>
      </c>
      <c r="Y92" s="316">
        <v>5</v>
      </c>
      <c r="Z92" s="285"/>
      <c r="AA92" s="319">
        <v>2</v>
      </c>
      <c r="AB92" s="581"/>
      <c r="AC92" s="579" t="s">
        <v>22</v>
      </c>
      <c r="AD92" s="580"/>
      <c r="AE92" s="285"/>
      <c r="AF92" s="316">
        <v>2</v>
      </c>
      <c r="AG92" s="318">
        <v>1</v>
      </c>
      <c r="AH92" s="317">
        <v>5</v>
      </c>
      <c r="AI92" s="316">
        <v>7</v>
      </c>
    </row>
    <row r="93" spans="2:40" ht="21" customHeight="1" x14ac:dyDescent="0.4">
      <c r="B93" s="316">
        <v>3</v>
      </c>
      <c r="C93" s="318">
        <v>3</v>
      </c>
      <c r="D93" s="317">
        <v>2</v>
      </c>
      <c r="E93" s="316">
        <v>1</v>
      </c>
      <c r="F93" s="285"/>
      <c r="G93" s="316">
        <v>3</v>
      </c>
      <c r="H93" s="318">
        <v>3</v>
      </c>
      <c r="I93" s="317">
        <v>1</v>
      </c>
      <c r="J93" s="316">
        <v>1</v>
      </c>
      <c r="K93" s="285"/>
      <c r="L93" s="316">
        <v>3</v>
      </c>
      <c r="M93" s="318">
        <v>2</v>
      </c>
      <c r="N93" s="317">
        <v>7</v>
      </c>
      <c r="O93" s="316">
        <v>3</v>
      </c>
      <c r="P93" s="285"/>
      <c r="Q93" s="316">
        <v>3</v>
      </c>
      <c r="R93" s="318">
        <v>1</v>
      </c>
      <c r="S93" s="317">
        <v>6</v>
      </c>
      <c r="T93" s="316">
        <v>6</v>
      </c>
      <c r="U93" s="285"/>
      <c r="V93" s="319">
        <v>3</v>
      </c>
      <c r="W93" s="581"/>
      <c r="X93" s="579" t="s">
        <v>22</v>
      </c>
      <c r="Y93" s="580"/>
      <c r="Z93" s="285"/>
      <c r="AA93" s="316">
        <v>3</v>
      </c>
      <c r="AB93" s="318">
        <v>1</v>
      </c>
      <c r="AC93" s="317">
        <v>4</v>
      </c>
      <c r="AD93" s="316">
        <v>6</v>
      </c>
      <c r="AE93" s="285"/>
      <c r="AF93" s="316">
        <v>3</v>
      </c>
      <c r="AG93" s="318">
        <v>2</v>
      </c>
      <c r="AH93" s="317">
        <v>3</v>
      </c>
      <c r="AI93" s="316">
        <v>3</v>
      </c>
    </row>
    <row r="94" spans="2:40" ht="21" customHeight="1" x14ac:dyDescent="0.4">
      <c r="B94" s="316">
        <v>4</v>
      </c>
      <c r="C94" s="318">
        <v>3</v>
      </c>
      <c r="D94" s="317">
        <v>7</v>
      </c>
      <c r="E94" s="316">
        <v>7</v>
      </c>
      <c r="F94" s="285"/>
      <c r="G94" s="316">
        <v>4</v>
      </c>
      <c r="H94" s="318">
        <v>2</v>
      </c>
      <c r="I94" s="317">
        <v>6</v>
      </c>
      <c r="J94" s="316">
        <v>2</v>
      </c>
      <c r="K94" s="285"/>
      <c r="L94" s="316">
        <v>4</v>
      </c>
      <c r="M94" s="318">
        <v>1</v>
      </c>
      <c r="N94" s="317">
        <v>5</v>
      </c>
      <c r="O94" s="316">
        <v>5</v>
      </c>
      <c r="P94" s="285"/>
      <c r="Q94" s="319">
        <v>4</v>
      </c>
      <c r="R94" s="581"/>
      <c r="S94" s="579" t="s">
        <v>22</v>
      </c>
      <c r="T94" s="580"/>
      <c r="U94" s="285"/>
      <c r="V94" s="316">
        <v>4</v>
      </c>
      <c r="W94" s="318">
        <v>1</v>
      </c>
      <c r="X94" s="317">
        <v>3</v>
      </c>
      <c r="Y94" s="316">
        <v>5</v>
      </c>
      <c r="Z94" s="285"/>
      <c r="AA94" s="316">
        <v>4</v>
      </c>
      <c r="AB94" s="318">
        <v>2</v>
      </c>
      <c r="AC94" s="317">
        <v>2</v>
      </c>
      <c r="AD94" s="316">
        <v>2</v>
      </c>
      <c r="AE94" s="285"/>
      <c r="AF94" s="316">
        <v>4</v>
      </c>
      <c r="AG94" s="318">
        <v>3</v>
      </c>
      <c r="AH94" s="317">
        <v>1</v>
      </c>
      <c r="AI94" s="316">
        <v>7</v>
      </c>
    </row>
    <row r="95" spans="2:40" ht="21" customHeight="1" x14ac:dyDescent="0.4">
      <c r="B95" s="316">
        <v>5</v>
      </c>
      <c r="C95" s="318">
        <v>2</v>
      </c>
      <c r="D95" s="317">
        <v>5</v>
      </c>
      <c r="E95" s="316">
        <v>1</v>
      </c>
      <c r="F95" s="285"/>
      <c r="G95" s="316">
        <v>5</v>
      </c>
      <c r="H95" s="318">
        <v>1</v>
      </c>
      <c r="I95" s="317">
        <v>4</v>
      </c>
      <c r="J95" s="316">
        <v>4</v>
      </c>
      <c r="K95" s="285"/>
      <c r="L95" s="319">
        <v>5</v>
      </c>
      <c r="M95" s="581"/>
      <c r="N95" s="579" t="s">
        <v>22</v>
      </c>
      <c r="O95" s="580"/>
      <c r="P95" s="285"/>
      <c r="Q95" s="316">
        <v>5</v>
      </c>
      <c r="R95" s="318">
        <v>1</v>
      </c>
      <c r="S95" s="317">
        <v>2</v>
      </c>
      <c r="T95" s="316">
        <v>4</v>
      </c>
      <c r="U95" s="285"/>
      <c r="V95" s="316">
        <v>5</v>
      </c>
      <c r="W95" s="318">
        <v>2</v>
      </c>
      <c r="X95" s="317">
        <v>1</v>
      </c>
      <c r="Y95" s="316">
        <v>1</v>
      </c>
      <c r="Z95" s="285"/>
      <c r="AA95" s="316">
        <v>5</v>
      </c>
      <c r="AB95" s="318">
        <v>3</v>
      </c>
      <c r="AC95" s="317">
        <v>7</v>
      </c>
      <c r="AD95" s="316">
        <v>6</v>
      </c>
      <c r="AE95" s="285"/>
      <c r="AF95" s="316">
        <v>5</v>
      </c>
      <c r="AG95" s="318">
        <v>3</v>
      </c>
      <c r="AH95" s="317">
        <v>6</v>
      </c>
      <c r="AI95" s="316">
        <v>6</v>
      </c>
    </row>
    <row r="96" spans="2:40" ht="21" customHeight="1" x14ac:dyDescent="0.4">
      <c r="B96" s="316">
        <v>6</v>
      </c>
      <c r="C96" s="318">
        <v>1</v>
      </c>
      <c r="D96" s="317">
        <v>3</v>
      </c>
      <c r="E96" s="316">
        <v>3</v>
      </c>
      <c r="F96" s="285"/>
      <c r="G96" s="319">
        <v>6</v>
      </c>
      <c r="H96" s="581"/>
      <c r="I96" s="579" t="s">
        <v>22</v>
      </c>
      <c r="J96" s="580"/>
      <c r="K96" s="285"/>
      <c r="L96" s="316">
        <v>6</v>
      </c>
      <c r="M96" s="318">
        <v>1</v>
      </c>
      <c r="N96" s="317">
        <v>1</v>
      </c>
      <c r="O96" s="316">
        <v>3</v>
      </c>
      <c r="P96" s="285"/>
      <c r="Q96" s="316">
        <v>6</v>
      </c>
      <c r="R96" s="318">
        <v>2</v>
      </c>
      <c r="S96" s="317">
        <v>7</v>
      </c>
      <c r="T96" s="316">
        <v>7</v>
      </c>
      <c r="U96" s="285"/>
      <c r="V96" s="316">
        <v>6</v>
      </c>
      <c r="W96" s="318">
        <v>3</v>
      </c>
      <c r="X96" s="317">
        <v>6</v>
      </c>
      <c r="Y96" s="316">
        <v>5</v>
      </c>
      <c r="Z96" s="285"/>
      <c r="AA96" s="316">
        <v>6</v>
      </c>
      <c r="AB96" s="318">
        <v>3</v>
      </c>
      <c r="AC96" s="317">
        <v>5</v>
      </c>
      <c r="AD96" s="316">
        <v>5</v>
      </c>
      <c r="AE96" s="285"/>
      <c r="AF96" s="316">
        <v>6</v>
      </c>
      <c r="AG96" s="318">
        <v>2</v>
      </c>
      <c r="AH96" s="317">
        <v>4</v>
      </c>
      <c r="AI96" s="316">
        <v>7</v>
      </c>
    </row>
    <row r="97" spans="2:81" ht="21" customHeight="1" x14ac:dyDescent="0.4">
      <c r="B97" s="319">
        <v>7</v>
      </c>
      <c r="C97" s="581"/>
      <c r="D97" s="579" t="s">
        <v>22</v>
      </c>
      <c r="E97" s="580"/>
      <c r="F97" s="285"/>
      <c r="G97" s="316">
        <v>7</v>
      </c>
      <c r="H97" s="318">
        <v>1</v>
      </c>
      <c r="I97" s="317">
        <v>7</v>
      </c>
      <c r="J97" s="316">
        <v>2</v>
      </c>
      <c r="K97" s="285"/>
      <c r="L97" s="316">
        <v>7</v>
      </c>
      <c r="M97" s="318">
        <v>2</v>
      </c>
      <c r="N97" s="317">
        <v>6</v>
      </c>
      <c r="O97" s="316">
        <v>6</v>
      </c>
      <c r="P97" s="285"/>
      <c r="Q97" s="316">
        <v>7</v>
      </c>
      <c r="R97" s="318">
        <v>3</v>
      </c>
      <c r="S97" s="317">
        <v>5</v>
      </c>
      <c r="T97" s="316">
        <v>4</v>
      </c>
      <c r="U97" s="285"/>
      <c r="V97" s="316">
        <v>7</v>
      </c>
      <c r="W97" s="318">
        <v>3</v>
      </c>
      <c r="X97" s="317">
        <v>4</v>
      </c>
      <c r="Y97" s="316">
        <v>4</v>
      </c>
      <c r="Z97" s="285"/>
      <c r="AA97" s="316">
        <v>7</v>
      </c>
      <c r="AB97" s="318">
        <v>2</v>
      </c>
      <c r="AC97" s="317">
        <v>3</v>
      </c>
      <c r="AD97" s="316">
        <v>6</v>
      </c>
      <c r="AE97" s="285"/>
      <c r="AF97" s="316">
        <v>7</v>
      </c>
      <c r="AG97" s="318">
        <v>1</v>
      </c>
      <c r="AH97" s="317">
        <v>2</v>
      </c>
      <c r="AI97" s="316">
        <v>2</v>
      </c>
    </row>
    <row r="100" spans="2:81" ht="12.5" x14ac:dyDescent="0.25">
      <c r="B100" s="15"/>
      <c r="C100" s="15"/>
      <c r="D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W100" s="15"/>
    </row>
    <row r="101" spans="2:81" ht="25" x14ac:dyDescent="0.5">
      <c r="B101" s="1094">
        <v>1</v>
      </c>
      <c r="C101" s="1095"/>
      <c r="D101" s="1095"/>
      <c r="E101" s="1096"/>
      <c r="F101" s="491"/>
      <c r="G101" s="1094">
        <v>2</v>
      </c>
      <c r="H101" s="1095"/>
      <c r="I101" s="1095"/>
      <c r="J101" s="1096"/>
      <c r="K101" s="491"/>
      <c r="L101" s="1094">
        <v>3</v>
      </c>
      <c r="M101" s="1095"/>
      <c r="N101" s="1095"/>
      <c r="O101" s="1096"/>
      <c r="P101" s="491"/>
      <c r="Q101" s="1094">
        <v>4</v>
      </c>
      <c r="R101" s="1095"/>
      <c r="S101" s="1095"/>
      <c r="T101" s="1096"/>
      <c r="U101" s="491"/>
      <c r="V101" s="1094">
        <v>5</v>
      </c>
      <c r="W101" s="1095"/>
      <c r="X101" s="1095"/>
      <c r="Y101" s="1096"/>
      <c r="Z101" s="491"/>
      <c r="AA101" s="1094">
        <v>6</v>
      </c>
      <c r="AB101" s="1095"/>
      <c r="AC101" s="1095"/>
      <c r="AD101" s="1096"/>
      <c r="AE101" s="491"/>
      <c r="AF101" s="1094">
        <v>7</v>
      </c>
      <c r="AG101" s="1095"/>
      <c r="AH101" s="1095"/>
      <c r="AI101" s="1096"/>
      <c r="AJ101" s="491"/>
      <c r="AK101" s="1094">
        <v>8</v>
      </c>
      <c r="AL101" s="1095"/>
      <c r="AM101" s="1095"/>
      <c r="AN101" s="1096"/>
      <c r="AO101" s="491"/>
      <c r="AP101" s="1094">
        <v>9</v>
      </c>
      <c r="AQ101" s="1095"/>
      <c r="AR101" s="1095"/>
      <c r="AS101" s="1096"/>
      <c r="AT101" s="491"/>
      <c r="AU101" s="1094">
        <v>10</v>
      </c>
      <c r="AV101" s="1095"/>
      <c r="AW101" s="1095"/>
      <c r="AX101" s="1096"/>
      <c r="AY101" s="491"/>
      <c r="AZ101" s="1094">
        <v>11</v>
      </c>
      <c r="BA101" s="1095"/>
      <c r="BB101" s="1095"/>
      <c r="BC101" s="1096"/>
      <c r="BD101" s="491"/>
      <c r="BE101" s="1094">
        <v>12</v>
      </c>
      <c r="BF101" s="1095"/>
      <c r="BG101" s="1095"/>
      <c r="BH101" s="1096"/>
      <c r="BI101" s="491"/>
      <c r="BJ101" s="1094">
        <v>13</v>
      </c>
      <c r="BK101" s="1095"/>
      <c r="BL101" s="1095"/>
      <c r="BM101" s="1096"/>
      <c r="BN101" s="491"/>
      <c r="BO101" s="1094">
        <v>14</v>
      </c>
      <c r="BP101" s="1095"/>
      <c r="BQ101" s="1095"/>
      <c r="BR101" s="1096"/>
      <c r="BS101" s="491"/>
      <c r="BT101" s="1094">
        <v>15</v>
      </c>
      <c r="BU101" s="1095"/>
      <c r="BV101" s="1095"/>
      <c r="BW101" s="1096"/>
      <c r="BX101" s="491"/>
      <c r="BY101" s="1097"/>
      <c r="BZ101" s="1097"/>
      <c r="CA101" s="1097"/>
      <c r="CB101" s="1097"/>
      <c r="CC101" s="491"/>
    </row>
    <row r="102" spans="2:81" ht="75.75" customHeight="1" x14ac:dyDescent="0.3">
      <c r="B102" s="314" t="s">
        <v>5</v>
      </c>
      <c r="C102" s="315" t="s">
        <v>21</v>
      </c>
      <c r="D102" s="314" t="s">
        <v>19</v>
      </c>
      <c r="E102" s="314" t="s">
        <v>20</v>
      </c>
      <c r="F102" s="285"/>
      <c r="G102" s="314" t="s">
        <v>5</v>
      </c>
      <c r="H102" s="315" t="s">
        <v>21</v>
      </c>
      <c r="I102" s="314" t="s">
        <v>19</v>
      </c>
      <c r="J102" s="314" t="s">
        <v>20</v>
      </c>
      <c r="K102" s="285"/>
      <c r="L102" s="314" t="s">
        <v>5</v>
      </c>
      <c r="M102" s="315" t="s">
        <v>21</v>
      </c>
      <c r="N102" s="314" t="s">
        <v>19</v>
      </c>
      <c r="O102" s="314" t="s">
        <v>20</v>
      </c>
      <c r="P102" s="285"/>
      <c r="Q102" s="314" t="s">
        <v>5</v>
      </c>
      <c r="R102" s="315" t="s">
        <v>21</v>
      </c>
      <c r="S102" s="314" t="s">
        <v>19</v>
      </c>
      <c r="T102" s="314" t="s">
        <v>20</v>
      </c>
      <c r="U102" s="285"/>
      <c r="V102" s="314" t="s">
        <v>5</v>
      </c>
      <c r="W102" s="315" t="s">
        <v>21</v>
      </c>
      <c r="X102" s="314" t="s">
        <v>19</v>
      </c>
      <c r="Y102" s="314" t="s">
        <v>20</v>
      </c>
      <c r="Z102" s="285"/>
      <c r="AA102" s="314" t="s">
        <v>5</v>
      </c>
      <c r="AB102" s="315" t="s">
        <v>21</v>
      </c>
      <c r="AC102" s="314" t="s">
        <v>19</v>
      </c>
      <c r="AD102" s="314" t="s">
        <v>20</v>
      </c>
      <c r="AE102" s="285"/>
      <c r="AF102" s="314" t="s">
        <v>5</v>
      </c>
      <c r="AG102" s="315" t="s">
        <v>21</v>
      </c>
      <c r="AH102" s="314" t="s">
        <v>19</v>
      </c>
      <c r="AI102" s="314" t="s">
        <v>20</v>
      </c>
      <c r="AJ102" s="285"/>
      <c r="AK102" s="314" t="s">
        <v>5</v>
      </c>
      <c r="AL102" s="315" t="s">
        <v>21</v>
      </c>
      <c r="AM102" s="314" t="s">
        <v>19</v>
      </c>
      <c r="AN102" s="314" t="s">
        <v>20</v>
      </c>
      <c r="AO102" s="285"/>
      <c r="AP102" s="314" t="s">
        <v>5</v>
      </c>
      <c r="AQ102" s="315" t="s">
        <v>21</v>
      </c>
      <c r="AR102" s="314" t="s">
        <v>19</v>
      </c>
      <c r="AS102" s="314" t="s">
        <v>20</v>
      </c>
      <c r="AT102" s="285"/>
      <c r="AU102" s="314" t="s">
        <v>5</v>
      </c>
      <c r="AV102" s="315" t="s">
        <v>21</v>
      </c>
      <c r="AW102" s="314" t="s">
        <v>19</v>
      </c>
      <c r="AX102" s="314" t="s">
        <v>20</v>
      </c>
      <c r="AY102" s="285"/>
      <c r="AZ102" s="314" t="s">
        <v>5</v>
      </c>
      <c r="BA102" s="315" t="s">
        <v>21</v>
      </c>
      <c r="BB102" s="314" t="s">
        <v>19</v>
      </c>
      <c r="BC102" s="314" t="s">
        <v>20</v>
      </c>
      <c r="BD102" s="285"/>
      <c r="BE102" s="314" t="s">
        <v>5</v>
      </c>
      <c r="BF102" s="315" t="s">
        <v>21</v>
      </c>
      <c r="BG102" s="314" t="s">
        <v>19</v>
      </c>
      <c r="BH102" s="314" t="s">
        <v>20</v>
      </c>
      <c r="BI102" s="285"/>
      <c r="BJ102" s="314" t="s">
        <v>5</v>
      </c>
      <c r="BK102" s="315" t="s">
        <v>21</v>
      </c>
      <c r="BL102" s="314" t="s">
        <v>19</v>
      </c>
      <c r="BM102" s="314" t="s">
        <v>20</v>
      </c>
      <c r="BN102" s="285"/>
      <c r="BO102" s="314" t="s">
        <v>5</v>
      </c>
      <c r="BP102" s="315" t="s">
        <v>21</v>
      </c>
      <c r="BQ102" s="314" t="s">
        <v>19</v>
      </c>
      <c r="BR102" s="314" t="s">
        <v>20</v>
      </c>
      <c r="BS102" s="285"/>
      <c r="BT102" s="314" t="s">
        <v>5</v>
      </c>
      <c r="BU102" s="315" t="s">
        <v>21</v>
      </c>
      <c r="BV102" s="314" t="s">
        <v>19</v>
      </c>
      <c r="BW102" s="314" t="s">
        <v>20</v>
      </c>
    </row>
    <row r="103" spans="2:81" s="5" customFormat="1" ht="21" customHeight="1" x14ac:dyDescent="0.4">
      <c r="B103" s="493">
        <v>1</v>
      </c>
      <c r="C103" s="267">
        <v>1</v>
      </c>
      <c r="D103" s="494">
        <v>14</v>
      </c>
      <c r="E103" s="493">
        <v>1</v>
      </c>
      <c r="F103" s="495"/>
      <c r="G103" s="493">
        <v>1</v>
      </c>
      <c r="H103" s="267">
        <v>2</v>
      </c>
      <c r="I103" s="496">
        <v>13</v>
      </c>
      <c r="J103" s="493">
        <v>13</v>
      </c>
      <c r="K103" s="495"/>
      <c r="L103" s="493">
        <v>1</v>
      </c>
      <c r="M103" s="267">
        <v>3</v>
      </c>
      <c r="N103" s="496">
        <v>12</v>
      </c>
      <c r="O103" s="493">
        <v>3</v>
      </c>
      <c r="P103" s="495"/>
      <c r="Q103" s="493">
        <v>1</v>
      </c>
      <c r="R103" s="267">
        <v>4</v>
      </c>
      <c r="S103" s="496">
        <v>11</v>
      </c>
      <c r="T103" s="493">
        <v>11</v>
      </c>
      <c r="U103" s="495"/>
      <c r="V103" s="493">
        <v>1</v>
      </c>
      <c r="W103" s="267">
        <v>5</v>
      </c>
      <c r="X103" s="496">
        <v>10</v>
      </c>
      <c r="Y103" s="493">
        <v>5</v>
      </c>
      <c r="Z103" s="495"/>
      <c r="AA103" s="493">
        <v>1</v>
      </c>
      <c r="AB103" s="267">
        <v>6</v>
      </c>
      <c r="AC103" s="496">
        <v>9</v>
      </c>
      <c r="AD103" s="493">
        <v>9</v>
      </c>
      <c r="AE103" s="495"/>
      <c r="AF103" s="493">
        <v>1</v>
      </c>
      <c r="AG103" s="267">
        <v>7</v>
      </c>
      <c r="AH103" s="496">
        <v>8</v>
      </c>
      <c r="AI103" s="493">
        <v>7</v>
      </c>
      <c r="AJ103" s="495"/>
      <c r="AK103" s="493">
        <v>1</v>
      </c>
      <c r="AL103" s="267">
        <v>7</v>
      </c>
      <c r="AM103" s="496">
        <v>7</v>
      </c>
      <c r="AN103" s="493">
        <v>7</v>
      </c>
      <c r="AO103" s="495"/>
      <c r="AP103" s="493">
        <v>1</v>
      </c>
      <c r="AQ103" s="267">
        <v>6</v>
      </c>
      <c r="AR103" s="496">
        <v>6</v>
      </c>
      <c r="AS103" s="493">
        <v>9</v>
      </c>
      <c r="AT103" s="495"/>
      <c r="AU103" s="493">
        <v>1</v>
      </c>
      <c r="AV103" s="267">
        <v>5</v>
      </c>
      <c r="AW103" s="496">
        <v>5</v>
      </c>
      <c r="AX103" s="493">
        <v>5</v>
      </c>
      <c r="AY103" s="495"/>
      <c r="AZ103" s="493">
        <v>1</v>
      </c>
      <c r="BA103" s="267">
        <v>4</v>
      </c>
      <c r="BB103" s="496">
        <v>4</v>
      </c>
      <c r="BC103" s="493">
        <v>11</v>
      </c>
      <c r="BD103" s="495"/>
      <c r="BE103" s="493">
        <v>1</v>
      </c>
      <c r="BF103" s="267">
        <v>3</v>
      </c>
      <c r="BG103" s="496">
        <v>3</v>
      </c>
      <c r="BH103" s="493">
        <v>3</v>
      </c>
      <c r="BI103" s="495"/>
      <c r="BJ103" s="493">
        <v>1</v>
      </c>
      <c r="BK103" s="267">
        <v>2</v>
      </c>
      <c r="BL103" s="496">
        <v>2</v>
      </c>
      <c r="BM103" s="493">
        <v>13</v>
      </c>
      <c r="BN103" s="495"/>
      <c r="BO103" s="493">
        <v>1</v>
      </c>
      <c r="BP103" s="267">
        <v>1</v>
      </c>
      <c r="BQ103" s="496">
        <v>1</v>
      </c>
      <c r="BR103" s="493">
        <v>1</v>
      </c>
      <c r="BS103" s="495"/>
      <c r="BT103" s="497">
        <v>1</v>
      </c>
      <c r="BU103" s="584"/>
      <c r="BV103" s="582" t="s">
        <v>22</v>
      </c>
      <c r="BW103" s="583"/>
    </row>
    <row r="104" spans="2:81" s="5" customFormat="1" ht="21" customHeight="1" x14ac:dyDescent="0.4">
      <c r="B104" s="493">
        <v>2</v>
      </c>
      <c r="C104" s="267">
        <v>2</v>
      </c>
      <c r="D104" s="492">
        <v>12</v>
      </c>
      <c r="E104" s="493">
        <v>10</v>
      </c>
      <c r="F104" s="495"/>
      <c r="G104" s="493">
        <v>2</v>
      </c>
      <c r="H104" s="267">
        <v>3</v>
      </c>
      <c r="I104" s="496">
        <v>11</v>
      </c>
      <c r="J104" s="493">
        <v>2</v>
      </c>
      <c r="K104" s="495"/>
      <c r="L104" s="493">
        <v>2</v>
      </c>
      <c r="M104" s="267">
        <v>4</v>
      </c>
      <c r="N104" s="496">
        <v>10</v>
      </c>
      <c r="O104" s="493">
        <v>10</v>
      </c>
      <c r="P104" s="495"/>
      <c r="Q104" s="493">
        <v>2</v>
      </c>
      <c r="R104" s="267">
        <v>5</v>
      </c>
      <c r="S104" s="496">
        <v>9</v>
      </c>
      <c r="T104" s="493">
        <v>4</v>
      </c>
      <c r="U104" s="495"/>
      <c r="V104" s="493">
        <v>2</v>
      </c>
      <c r="W104" s="267">
        <v>6</v>
      </c>
      <c r="X104" s="496">
        <v>8</v>
      </c>
      <c r="Y104" s="493">
        <v>8</v>
      </c>
      <c r="Z104" s="495"/>
      <c r="AA104" s="493">
        <v>2</v>
      </c>
      <c r="AB104" s="267">
        <v>7</v>
      </c>
      <c r="AC104" s="496">
        <v>7</v>
      </c>
      <c r="AD104" s="493">
        <v>6</v>
      </c>
      <c r="AE104" s="495"/>
      <c r="AF104" s="493">
        <v>2</v>
      </c>
      <c r="AG104" s="267">
        <v>7</v>
      </c>
      <c r="AH104" s="496">
        <v>6</v>
      </c>
      <c r="AI104" s="493">
        <v>6</v>
      </c>
      <c r="AJ104" s="495"/>
      <c r="AK104" s="493">
        <v>2</v>
      </c>
      <c r="AL104" s="267">
        <v>6</v>
      </c>
      <c r="AM104" s="496">
        <v>5</v>
      </c>
      <c r="AN104" s="493">
        <v>8</v>
      </c>
      <c r="AO104" s="495"/>
      <c r="AP104" s="493">
        <v>2</v>
      </c>
      <c r="AQ104" s="267">
        <v>5</v>
      </c>
      <c r="AR104" s="496">
        <v>4</v>
      </c>
      <c r="AS104" s="493">
        <v>4</v>
      </c>
      <c r="AT104" s="495"/>
      <c r="AU104" s="493">
        <v>2</v>
      </c>
      <c r="AV104" s="267">
        <v>4</v>
      </c>
      <c r="AW104" s="496">
        <v>3</v>
      </c>
      <c r="AX104" s="493">
        <v>10</v>
      </c>
      <c r="AY104" s="495"/>
      <c r="AZ104" s="493">
        <v>2</v>
      </c>
      <c r="BA104" s="267">
        <v>3</v>
      </c>
      <c r="BB104" s="496">
        <v>2</v>
      </c>
      <c r="BC104" s="493">
        <v>2</v>
      </c>
      <c r="BD104" s="495"/>
      <c r="BE104" s="493">
        <v>2</v>
      </c>
      <c r="BF104" s="267">
        <v>2</v>
      </c>
      <c r="BG104" s="496">
        <v>1</v>
      </c>
      <c r="BH104" s="493">
        <v>12</v>
      </c>
      <c r="BI104" s="495"/>
      <c r="BJ104" s="493">
        <v>2</v>
      </c>
      <c r="BK104" s="267">
        <v>1</v>
      </c>
      <c r="BL104" s="496">
        <v>15</v>
      </c>
      <c r="BM104" s="493"/>
      <c r="BN104" s="495"/>
      <c r="BO104" s="497">
        <v>2</v>
      </c>
      <c r="BP104" s="584"/>
      <c r="BQ104" s="582" t="s">
        <v>22</v>
      </c>
      <c r="BR104" s="583"/>
      <c r="BS104" s="495"/>
      <c r="BT104" s="493">
        <v>2</v>
      </c>
      <c r="BU104" s="267">
        <v>1</v>
      </c>
      <c r="BV104" s="496">
        <v>13</v>
      </c>
      <c r="BW104" s="493">
        <v>15</v>
      </c>
    </row>
    <row r="105" spans="2:81" s="5" customFormat="1" ht="21" customHeight="1" x14ac:dyDescent="0.4">
      <c r="B105" s="493">
        <v>3</v>
      </c>
      <c r="C105" s="267">
        <v>3</v>
      </c>
      <c r="D105" s="492">
        <v>10</v>
      </c>
      <c r="E105" s="493">
        <v>1</v>
      </c>
      <c r="F105" s="495"/>
      <c r="G105" s="493">
        <v>3</v>
      </c>
      <c r="H105" s="267">
        <v>4</v>
      </c>
      <c r="I105" s="496">
        <v>9</v>
      </c>
      <c r="J105" s="493">
        <v>9</v>
      </c>
      <c r="K105" s="495"/>
      <c r="L105" s="493">
        <v>3</v>
      </c>
      <c r="M105" s="267">
        <v>5</v>
      </c>
      <c r="N105" s="496">
        <v>8</v>
      </c>
      <c r="O105" s="493">
        <v>3</v>
      </c>
      <c r="P105" s="495"/>
      <c r="Q105" s="493">
        <v>3</v>
      </c>
      <c r="R105" s="267">
        <v>6</v>
      </c>
      <c r="S105" s="496">
        <v>7</v>
      </c>
      <c r="T105" s="493">
        <v>7</v>
      </c>
      <c r="U105" s="495"/>
      <c r="V105" s="493">
        <v>3</v>
      </c>
      <c r="W105" s="267">
        <v>7</v>
      </c>
      <c r="X105" s="496">
        <v>6</v>
      </c>
      <c r="Y105" s="493">
        <v>5</v>
      </c>
      <c r="Z105" s="495"/>
      <c r="AA105" s="493">
        <v>3</v>
      </c>
      <c r="AB105" s="267">
        <v>7</v>
      </c>
      <c r="AC105" s="496">
        <v>5</v>
      </c>
      <c r="AD105" s="493">
        <v>5</v>
      </c>
      <c r="AE105" s="495"/>
      <c r="AF105" s="493">
        <v>3</v>
      </c>
      <c r="AG105" s="267">
        <v>6</v>
      </c>
      <c r="AH105" s="496">
        <v>4</v>
      </c>
      <c r="AI105" s="493">
        <v>7</v>
      </c>
      <c r="AJ105" s="495"/>
      <c r="AK105" s="493">
        <v>3</v>
      </c>
      <c r="AL105" s="267">
        <v>5</v>
      </c>
      <c r="AM105" s="496">
        <v>3</v>
      </c>
      <c r="AN105" s="493">
        <v>3</v>
      </c>
      <c r="AO105" s="495"/>
      <c r="AP105" s="493">
        <v>3</v>
      </c>
      <c r="AQ105" s="267">
        <v>4</v>
      </c>
      <c r="AR105" s="496">
        <v>2</v>
      </c>
      <c r="AS105" s="493">
        <v>9</v>
      </c>
      <c r="AT105" s="495"/>
      <c r="AU105" s="493">
        <v>3</v>
      </c>
      <c r="AV105" s="267">
        <v>3</v>
      </c>
      <c r="AW105" s="496">
        <v>1</v>
      </c>
      <c r="AX105" s="493">
        <v>1</v>
      </c>
      <c r="AY105" s="495"/>
      <c r="AZ105" s="493">
        <v>3</v>
      </c>
      <c r="BA105" s="267">
        <v>2</v>
      </c>
      <c r="BB105" s="496">
        <v>15</v>
      </c>
      <c r="BC105" s="493">
        <v>11</v>
      </c>
      <c r="BD105" s="495"/>
      <c r="BE105" s="493">
        <v>3</v>
      </c>
      <c r="BF105" s="267">
        <v>1</v>
      </c>
      <c r="BG105" s="496">
        <v>14</v>
      </c>
      <c r="BH105" s="493">
        <v>14</v>
      </c>
      <c r="BI105" s="495"/>
      <c r="BJ105" s="497">
        <v>3</v>
      </c>
      <c r="BK105" s="584"/>
      <c r="BL105" s="582" t="s">
        <v>22</v>
      </c>
      <c r="BM105" s="583"/>
      <c r="BN105" s="495"/>
      <c r="BO105" s="493">
        <v>3</v>
      </c>
      <c r="BP105" s="267">
        <v>1</v>
      </c>
      <c r="BQ105" s="496">
        <v>12</v>
      </c>
      <c r="BR105" s="493">
        <v>14</v>
      </c>
      <c r="BS105" s="495"/>
      <c r="BT105" s="493">
        <v>3</v>
      </c>
      <c r="BU105" s="267">
        <v>2</v>
      </c>
      <c r="BV105" s="496">
        <v>11</v>
      </c>
      <c r="BW105" s="493">
        <v>11</v>
      </c>
    </row>
    <row r="106" spans="2:81" s="5" customFormat="1" ht="21" customHeight="1" x14ac:dyDescent="0.4">
      <c r="B106" s="493">
        <v>4</v>
      </c>
      <c r="C106" s="267">
        <v>4</v>
      </c>
      <c r="D106" s="492">
        <v>8</v>
      </c>
      <c r="E106" s="493">
        <v>6</v>
      </c>
      <c r="F106" s="495"/>
      <c r="G106" s="493">
        <v>4</v>
      </c>
      <c r="H106" s="267">
        <v>5</v>
      </c>
      <c r="I106" s="496">
        <v>7</v>
      </c>
      <c r="J106" s="493">
        <v>2</v>
      </c>
      <c r="K106" s="495"/>
      <c r="L106" s="493">
        <v>4</v>
      </c>
      <c r="M106" s="267">
        <v>6</v>
      </c>
      <c r="N106" s="496">
        <v>6</v>
      </c>
      <c r="O106" s="493">
        <v>6</v>
      </c>
      <c r="P106" s="495"/>
      <c r="Q106" s="493">
        <v>4</v>
      </c>
      <c r="R106" s="267">
        <v>7</v>
      </c>
      <c r="S106" s="496">
        <v>5</v>
      </c>
      <c r="T106" s="493">
        <v>4</v>
      </c>
      <c r="U106" s="495"/>
      <c r="V106" s="493">
        <v>4</v>
      </c>
      <c r="W106" s="267">
        <v>7</v>
      </c>
      <c r="X106" s="496">
        <v>4</v>
      </c>
      <c r="Y106" s="493">
        <v>4</v>
      </c>
      <c r="Z106" s="495"/>
      <c r="AA106" s="493">
        <v>4</v>
      </c>
      <c r="AB106" s="267">
        <v>6</v>
      </c>
      <c r="AC106" s="496">
        <v>3</v>
      </c>
      <c r="AD106" s="493">
        <v>6</v>
      </c>
      <c r="AE106" s="495"/>
      <c r="AF106" s="493">
        <v>4</v>
      </c>
      <c r="AG106" s="267">
        <v>5</v>
      </c>
      <c r="AH106" s="496">
        <v>2</v>
      </c>
      <c r="AI106" s="493">
        <v>2</v>
      </c>
      <c r="AJ106" s="495"/>
      <c r="AK106" s="493">
        <v>4</v>
      </c>
      <c r="AL106" s="267">
        <v>4</v>
      </c>
      <c r="AM106" s="496">
        <v>1</v>
      </c>
      <c r="AN106" s="493">
        <v>8</v>
      </c>
      <c r="AO106" s="495"/>
      <c r="AP106" s="493">
        <v>4</v>
      </c>
      <c r="AQ106" s="267">
        <v>3</v>
      </c>
      <c r="AR106" s="496">
        <v>15</v>
      </c>
      <c r="AS106" s="493"/>
      <c r="AT106" s="495"/>
      <c r="AU106" s="493">
        <v>4</v>
      </c>
      <c r="AV106" s="267">
        <v>2</v>
      </c>
      <c r="AW106" s="496">
        <v>14</v>
      </c>
      <c r="AX106" s="493">
        <v>10</v>
      </c>
      <c r="AY106" s="495"/>
      <c r="AZ106" s="493">
        <v>4</v>
      </c>
      <c r="BA106" s="267">
        <v>1</v>
      </c>
      <c r="BB106" s="496">
        <v>13</v>
      </c>
      <c r="BC106" s="493">
        <v>13</v>
      </c>
      <c r="BD106" s="495"/>
      <c r="BE106" s="497">
        <v>4</v>
      </c>
      <c r="BF106" s="584"/>
      <c r="BG106" s="582" t="s">
        <v>22</v>
      </c>
      <c r="BH106" s="583"/>
      <c r="BI106" s="495"/>
      <c r="BJ106" s="493">
        <v>4</v>
      </c>
      <c r="BK106" s="267">
        <v>1</v>
      </c>
      <c r="BL106" s="496">
        <v>11</v>
      </c>
      <c r="BM106" s="493">
        <v>13</v>
      </c>
      <c r="BN106" s="495"/>
      <c r="BO106" s="493">
        <v>4</v>
      </c>
      <c r="BP106" s="267">
        <v>2</v>
      </c>
      <c r="BQ106" s="496">
        <v>10</v>
      </c>
      <c r="BR106" s="493">
        <v>10</v>
      </c>
      <c r="BS106" s="495"/>
      <c r="BT106" s="493">
        <v>4</v>
      </c>
      <c r="BU106" s="267">
        <v>3</v>
      </c>
      <c r="BV106" s="496">
        <v>9</v>
      </c>
      <c r="BW106" s="493">
        <v>15</v>
      </c>
    </row>
    <row r="107" spans="2:81" s="5" customFormat="1" ht="21" customHeight="1" x14ac:dyDescent="0.4">
      <c r="B107" s="493">
        <v>5</v>
      </c>
      <c r="C107" s="267">
        <v>5</v>
      </c>
      <c r="D107" s="492">
        <v>6</v>
      </c>
      <c r="E107" s="493">
        <v>1</v>
      </c>
      <c r="F107" s="495"/>
      <c r="G107" s="493">
        <v>5</v>
      </c>
      <c r="H107" s="267">
        <v>6</v>
      </c>
      <c r="I107" s="496">
        <v>5</v>
      </c>
      <c r="J107" s="493">
        <v>5</v>
      </c>
      <c r="K107" s="495"/>
      <c r="L107" s="493">
        <v>5</v>
      </c>
      <c r="M107" s="267">
        <v>7</v>
      </c>
      <c r="N107" s="496">
        <v>4</v>
      </c>
      <c r="O107" s="493">
        <v>3</v>
      </c>
      <c r="P107" s="495"/>
      <c r="Q107" s="493">
        <v>5</v>
      </c>
      <c r="R107" s="267">
        <v>7</v>
      </c>
      <c r="S107" s="496">
        <v>3</v>
      </c>
      <c r="T107" s="493">
        <v>3</v>
      </c>
      <c r="U107" s="495"/>
      <c r="V107" s="493">
        <v>5</v>
      </c>
      <c r="W107" s="267">
        <v>6</v>
      </c>
      <c r="X107" s="496">
        <v>2</v>
      </c>
      <c r="Y107" s="493">
        <v>5</v>
      </c>
      <c r="Z107" s="495"/>
      <c r="AA107" s="493">
        <v>5</v>
      </c>
      <c r="AB107" s="267">
        <v>5</v>
      </c>
      <c r="AC107" s="496">
        <v>1</v>
      </c>
      <c r="AD107" s="493">
        <v>1</v>
      </c>
      <c r="AE107" s="495"/>
      <c r="AF107" s="493">
        <v>5</v>
      </c>
      <c r="AG107" s="267">
        <v>4</v>
      </c>
      <c r="AH107" s="496">
        <v>15</v>
      </c>
      <c r="AI107" s="493">
        <v>7</v>
      </c>
      <c r="AJ107" s="495"/>
      <c r="AK107" s="493">
        <v>5</v>
      </c>
      <c r="AL107" s="267">
        <v>3</v>
      </c>
      <c r="AM107" s="496">
        <v>14</v>
      </c>
      <c r="AN107" s="493">
        <v>14</v>
      </c>
      <c r="AO107" s="495"/>
      <c r="AP107" s="493">
        <v>5</v>
      </c>
      <c r="AQ107" s="267">
        <v>2</v>
      </c>
      <c r="AR107" s="496">
        <v>13</v>
      </c>
      <c r="AS107" s="493">
        <v>9</v>
      </c>
      <c r="AT107" s="495"/>
      <c r="AU107" s="493">
        <v>5</v>
      </c>
      <c r="AV107" s="267">
        <v>1</v>
      </c>
      <c r="AW107" s="496">
        <v>12</v>
      </c>
      <c r="AX107" s="493">
        <v>12</v>
      </c>
      <c r="AY107" s="495"/>
      <c r="AZ107" s="497">
        <v>5</v>
      </c>
      <c r="BA107" s="584"/>
      <c r="BB107" s="582" t="s">
        <v>22</v>
      </c>
      <c r="BC107" s="583"/>
      <c r="BD107" s="495"/>
      <c r="BE107" s="493">
        <v>5</v>
      </c>
      <c r="BF107" s="267">
        <v>1</v>
      </c>
      <c r="BG107" s="496">
        <v>10</v>
      </c>
      <c r="BH107" s="493">
        <v>12</v>
      </c>
      <c r="BI107" s="495"/>
      <c r="BJ107" s="493">
        <v>5</v>
      </c>
      <c r="BK107" s="267">
        <v>2</v>
      </c>
      <c r="BL107" s="496">
        <v>9</v>
      </c>
      <c r="BM107" s="493">
        <v>9</v>
      </c>
      <c r="BN107" s="495"/>
      <c r="BO107" s="493">
        <v>5</v>
      </c>
      <c r="BP107" s="267">
        <v>3</v>
      </c>
      <c r="BQ107" s="496">
        <v>8</v>
      </c>
      <c r="BR107" s="493">
        <v>14</v>
      </c>
      <c r="BS107" s="495"/>
      <c r="BT107" s="493">
        <v>5</v>
      </c>
      <c r="BU107" s="267">
        <v>4</v>
      </c>
      <c r="BV107" s="496">
        <v>7</v>
      </c>
      <c r="BW107" s="493">
        <v>7</v>
      </c>
    </row>
    <row r="108" spans="2:81" s="5" customFormat="1" ht="21" customHeight="1" x14ac:dyDescent="0.4">
      <c r="B108" s="493">
        <v>6</v>
      </c>
      <c r="C108" s="267">
        <v>6</v>
      </c>
      <c r="D108" s="492">
        <v>4</v>
      </c>
      <c r="E108" s="493">
        <v>2</v>
      </c>
      <c r="F108" s="495"/>
      <c r="G108" s="493">
        <v>6</v>
      </c>
      <c r="H108" s="267">
        <v>7</v>
      </c>
      <c r="I108" s="496">
        <v>3</v>
      </c>
      <c r="J108" s="493">
        <v>2</v>
      </c>
      <c r="K108" s="495"/>
      <c r="L108" s="493">
        <v>6</v>
      </c>
      <c r="M108" s="267">
        <v>7</v>
      </c>
      <c r="N108" s="496">
        <v>2</v>
      </c>
      <c r="O108" s="493">
        <v>2</v>
      </c>
      <c r="P108" s="495"/>
      <c r="Q108" s="493">
        <v>6</v>
      </c>
      <c r="R108" s="267">
        <v>6</v>
      </c>
      <c r="S108" s="496">
        <v>1</v>
      </c>
      <c r="T108" s="493">
        <v>4</v>
      </c>
      <c r="U108" s="495"/>
      <c r="V108" s="493">
        <v>6</v>
      </c>
      <c r="W108" s="267">
        <v>5</v>
      </c>
      <c r="X108" s="496">
        <v>15</v>
      </c>
      <c r="Y108" s="493"/>
      <c r="Z108" s="495"/>
      <c r="AA108" s="493">
        <v>6</v>
      </c>
      <c r="AB108" s="267">
        <v>4</v>
      </c>
      <c r="AC108" s="496">
        <v>14</v>
      </c>
      <c r="AD108" s="493">
        <v>6</v>
      </c>
      <c r="AE108" s="495"/>
      <c r="AF108" s="493">
        <v>6</v>
      </c>
      <c r="AG108" s="267">
        <v>3</v>
      </c>
      <c r="AH108" s="496">
        <v>13</v>
      </c>
      <c r="AI108" s="493">
        <v>13</v>
      </c>
      <c r="AJ108" s="495"/>
      <c r="AK108" s="493">
        <v>6</v>
      </c>
      <c r="AL108" s="267">
        <v>2</v>
      </c>
      <c r="AM108" s="496">
        <v>12</v>
      </c>
      <c r="AN108" s="493">
        <v>8</v>
      </c>
      <c r="AO108" s="495"/>
      <c r="AP108" s="493">
        <v>6</v>
      </c>
      <c r="AQ108" s="267">
        <v>1</v>
      </c>
      <c r="AR108" s="496">
        <v>11</v>
      </c>
      <c r="AS108" s="493">
        <v>11</v>
      </c>
      <c r="AT108" s="495"/>
      <c r="AU108" s="497">
        <v>6</v>
      </c>
      <c r="AV108" s="584"/>
      <c r="AW108" s="582" t="s">
        <v>22</v>
      </c>
      <c r="AX108" s="583"/>
      <c r="AY108" s="495"/>
      <c r="AZ108" s="493">
        <v>6</v>
      </c>
      <c r="BA108" s="267">
        <v>1</v>
      </c>
      <c r="BB108" s="496">
        <v>9</v>
      </c>
      <c r="BC108" s="493">
        <v>11</v>
      </c>
      <c r="BD108" s="495"/>
      <c r="BE108" s="493">
        <v>6</v>
      </c>
      <c r="BF108" s="267">
        <v>2</v>
      </c>
      <c r="BG108" s="496">
        <v>8</v>
      </c>
      <c r="BH108" s="493">
        <v>8</v>
      </c>
      <c r="BI108" s="495"/>
      <c r="BJ108" s="493">
        <v>6</v>
      </c>
      <c r="BK108" s="267">
        <v>3</v>
      </c>
      <c r="BL108" s="496">
        <v>7</v>
      </c>
      <c r="BM108" s="493">
        <v>13</v>
      </c>
      <c r="BN108" s="495"/>
      <c r="BO108" s="493">
        <v>6</v>
      </c>
      <c r="BP108" s="267">
        <v>4</v>
      </c>
      <c r="BQ108" s="496">
        <v>6</v>
      </c>
      <c r="BR108" s="493">
        <v>6</v>
      </c>
      <c r="BS108" s="495"/>
      <c r="BT108" s="493">
        <v>6</v>
      </c>
      <c r="BU108" s="267">
        <v>5</v>
      </c>
      <c r="BV108" s="496">
        <v>5</v>
      </c>
      <c r="BW108" s="493">
        <v>15</v>
      </c>
    </row>
    <row r="109" spans="2:81" s="5" customFormat="1" ht="21" customHeight="1" x14ac:dyDescent="0.4">
      <c r="B109" s="493">
        <v>7</v>
      </c>
      <c r="C109" s="267">
        <v>7</v>
      </c>
      <c r="D109" s="492">
        <v>2</v>
      </c>
      <c r="E109" s="493">
        <v>1</v>
      </c>
      <c r="F109" s="495"/>
      <c r="G109" s="493">
        <v>7</v>
      </c>
      <c r="H109" s="267">
        <v>7</v>
      </c>
      <c r="I109" s="496">
        <v>1</v>
      </c>
      <c r="J109" s="493">
        <v>1</v>
      </c>
      <c r="K109" s="495"/>
      <c r="L109" s="493">
        <v>7</v>
      </c>
      <c r="M109" s="267">
        <v>6</v>
      </c>
      <c r="N109" s="496">
        <v>15</v>
      </c>
      <c r="O109" s="493">
        <v>3</v>
      </c>
      <c r="P109" s="495"/>
      <c r="Q109" s="493">
        <v>7</v>
      </c>
      <c r="R109" s="267">
        <v>5</v>
      </c>
      <c r="S109" s="496">
        <v>14</v>
      </c>
      <c r="T109" s="493">
        <v>14</v>
      </c>
      <c r="U109" s="495"/>
      <c r="V109" s="493">
        <v>7</v>
      </c>
      <c r="W109" s="267">
        <v>4</v>
      </c>
      <c r="X109" s="496">
        <v>13</v>
      </c>
      <c r="Y109" s="493">
        <v>5</v>
      </c>
      <c r="Z109" s="495"/>
      <c r="AA109" s="493">
        <v>7</v>
      </c>
      <c r="AB109" s="267">
        <v>3</v>
      </c>
      <c r="AC109" s="496">
        <v>12</v>
      </c>
      <c r="AD109" s="493">
        <v>12</v>
      </c>
      <c r="AE109" s="495"/>
      <c r="AF109" s="493">
        <v>7</v>
      </c>
      <c r="AG109" s="267">
        <v>2</v>
      </c>
      <c r="AH109" s="496">
        <v>11</v>
      </c>
      <c r="AI109" s="493">
        <v>7</v>
      </c>
      <c r="AJ109" s="495"/>
      <c r="AK109" s="493">
        <v>7</v>
      </c>
      <c r="AL109" s="267">
        <v>1</v>
      </c>
      <c r="AM109" s="496">
        <v>10</v>
      </c>
      <c r="AN109" s="493">
        <v>10</v>
      </c>
      <c r="AO109" s="495"/>
      <c r="AP109" s="497">
        <v>7</v>
      </c>
      <c r="AQ109" s="584"/>
      <c r="AR109" s="582" t="s">
        <v>22</v>
      </c>
      <c r="AS109" s="583"/>
      <c r="AT109" s="495"/>
      <c r="AU109" s="493">
        <v>7</v>
      </c>
      <c r="AV109" s="267">
        <v>1</v>
      </c>
      <c r="AW109" s="496">
        <v>8</v>
      </c>
      <c r="AX109" s="493">
        <v>10</v>
      </c>
      <c r="AY109" s="495"/>
      <c r="AZ109" s="493">
        <v>7</v>
      </c>
      <c r="BA109" s="267">
        <v>2</v>
      </c>
      <c r="BB109" s="496">
        <v>7</v>
      </c>
      <c r="BC109" s="493">
        <v>7</v>
      </c>
      <c r="BD109" s="495"/>
      <c r="BE109" s="493">
        <v>7</v>
      </c>
      <c r="BF109" s="267">
        <v>3</v>
      </c>
      <c r="BG109" s="496">
        <v>6</v>
      </c>
      <c r="BH109" s="493">
        <v>12</v>
      </c>
      <c r="BI109" s="495"/>
      <c r="BJ109" s="493">
        <v>7</v>
      </c>
      <c r="BK109" s="267">
        <v>4</v>
      </c>
      <c r="BL109" s="496">
        <v>5</v>
      </c>
      <c r="BM109" s="493">
        <v>5</v>
      </c>
      <c r="BN109" s="495"/>
      <c r="BO109" s="493">
        <v>7</v>
      </c>
      <c r="BP109" s="267">
        <v>5</v>
      </c>
      <c r="BQ109" s="496">
        <v>4</v>
      </c>
      <c r="BR109" s="493">
        <v>14</v>
      </c>
      <c r="BS109" s="495"/>
      <c r="BT109" s="493">
        <v>7</v>
      </c>
      <c r="BU109" s="267">
        <v>6</v>
      </c>
      <c r="BV109" s="496">
        <v>3</v>
      </c>
      <c r="BW109" s="493">
        <v>3</v>
      </c>
    </row>
    <row r="110" spans="2:81" s="5" customFormat="1" ht="21" customHeight="1" x14ac:dyDescent="0.4">
      <c r="B110" s="493">
        <v>8</v>
      </c>
      <c r="C110" s="267">
        <v>7</v>
      </c>
      <c r="D110" s="492">
        <v>15</v>
      </c>
      <c r="E110" s="493">
        <v>15</v>
      </c>
      <c r="F110" s="495"/>
      <c r="G110" s="493">
        <v>8</v>
      </c>
      <c r="H110" s="267">
        <v>6</v>
      </c>
      <c r="I110" s="496">
        <v>14</v>
      </c>
      <c r="J110" s="493">
        <v>2</v>
      </c>
      <c r="K110" s="495"/>
      <c r="L110" s="493">
        <v>8</v>
      </c>
      <c r="M110" s="267">
        <v>5</v>
      </c>
      <c r="N110" s="496">
        <v>13</v>
      </c>
      <c r="O110" s="493">
        <v>13</v>
      </c>
      <c r="P110" s="495"/>
      <c r="Q110" s="493">
        <v>8</v>
      </c>
      <c r="R110" s="267">
        <v>4</v>
      </c>
      <c r="S110" s="496">
        <v>12</v>
      </c>
      <c r="T110" s="493">
        <v>4</v>
      </c>
      <c r="U110" s="495"/>
      <c r="V110" s="493">
        <v>8</v>
      </c>
      <c r="W110" s="267">
        <v>3</v>
      </c>
      <c r="X110" s="496">
        <v>11</v>
      </c>
      <c r="Y110" s="493">
        <v>11</v>
      </c>
      <c r="Z110" s="495"/>
      <c r="AA110" s="493">
        <v>8</v>
      </c>
      <c r="AB110" s="267">
        <v>2</v>
      </c>
      <c r="AC110" s="496">
        <v>10</v>
      </c>
      <c r="AD110" s="493">
        <v>6</v>
      </c>
      <c r="AE110" s="495"/>
      <c r="AF110" s="493">
        <v>8</v>
      </c>
      <c r="AG110" s="267">
        <v>1</v>
      </c>
      <c r="AH110" s="496">
        <v>9</v>
      </c>
      <c r="AI110" s="493">
        <v>9</v>
      </c>
      <c r="AJ110" s="495"/>
      <c r="AK110" s="497">
        <v>8</v>
      </c>
      <c r="AL110" s="584"/>
      <c r="AM110" s="582" t="s">
        <v>22</v>
      </c>
      <c r="AN110" s="583"/>
      <c r="AO110" s="495"/>
      <c r="AP110" s="493">
        <v>8</v>
      </c>
      <c r="AQ110" s="267">
        <v>1</v>
      </c>
      <c r="AR110" s="496">
        <v>7</v>
      </c>
      <c r="AS110" s="493">
        <v>9</v>
      </c>
      <c r="AT110" s="495"/>
      <c r="AU110" s="493">
        <v>8</v>
      </c>
      <c r="AV110" s="267">
        <v>2</v>
      </c>
      <c r="AW110" s="496">
        <v>6</v>
      </c>
      <c r="AX110" s="493">
        <v>6</v>
      </c>
      <c r="AY110" s="495"/>
      <c r="AZ110" s="493">
        <v>8</v>
      </c>
      <c r="BA110" s="267">
        <v>3</v>
      </c>
      <c r="BB110" s="496">
        <v>5</v>
      </c>
      <c r="BC110" s="493">
        <v>11</v>
      </c>
      <c r="BD110" s="495"/>
      <c r="BE110" s="493">
        <v>8</v>
      </c>
      <c r="BF110" s="267">
        <v>4</v>
      </c>
      <c r="BG110" s="496">
        <v>4</v>
      </c>
      <c r="BH110" s="493">
        <v>4</v>
      </c>
      <c r="BI110" s="495"/>
      <c r="BJ110" s="493">
        <v>8</v>
      </c>
      <c r="BK110" s="267">
        <v>5</v>
      </c>
      <c r="BL110" s="496">
        <v>3</v>
      </c>
      <c r="BM110" s="493">
        <v>13</v>
      </c>
      <c r="BN110" s="495"/>
      <c r="BO110" s="493">
        <v>8</v>
      </c>
      <c r="BP110" s="267">
        <v>6</v>
      </c>
      <c r="BQ110" s="496">
        <v>2</v>
      </c>
      <c r="BR110" s="493">
        <v>2</v>
      </c>
      <c r="BS110" s="495"/>
      <c r="BT110" s="493">
        <v>8</v>
      </c>
      <c r="BU110" s="267">
        <v>7</v>
      </c>
      <c r="BV110" s="496">
        <v>1</v>
      </c>
      <c r="BW110" s="493">
        <v>15</v>
      </c>
    </row>
    <row r="111" spans="2:81" s="5" customFormat="1" ht="21" customHeight="1" x14ac:dyDescent="0.4">
      <c r="B111" s="493">
        <v>9</v>
      </c>
      <c r="C111" s="267">
        <v>6</v>
      </c>
      <c r="D111" s="492">
        <v>13</v>
      </c>
      <c r="E111" s="493">
        <v>1</v>
      </c>
      <c r="F111" s="495"/>
      <c r="G111" s="493">
        <v>9</v>
      </c>
      <c r="H111" s="267">
        <v>5</v>
      </c>
      <c r="I111" s="496">
        <v>12</v>
      </c>
      <c r="J111" s="493">
        <v>12</v>
      </c>
      <c r="K111" s="495"/>
      <c r="L111" s="493">
        <v>9</v>
      </c>
      <c r="M111" s="267">
        <v>4</v>
      </c>
      <c r="N111" s="496">
        <v>11</v>
      </c>
      <c r="O111" s="493">
        <v>3</v>
      </c>
      <c r="P111" s="495"/>
      <c r="Q111" s="493">
        <v>9</v>
      </c>
      <c r="R111" s="267">
        <v>3</v>
      </c>
      <c r="S111" s="496">
        <v>10</v>
      </c>
      <c r="T111" s="493">
        <v>10</v>
      </c>
      <c r="U111" s="495"/>
      <c r="V111" s="493">
        <v>9</v>
      </c>
      <c r="W111" s="267">
        <v>2</v>
      </c>
      <c r="X111" s="496">
        <v>9</v>
      </c>
      <c r="Y111" s="493">
        <v>5</v>
      </c>
      <c r="Z111" s="495"/>
      <c r="AA111" s="493">
        <v>9</v>
      </c>
      <c r="AB111" s="267">
        <v>1</v>
      </c>
      <c r="AC111" s="496">
        <v>8</v>
      </c>
      <c r="AD111" s="493">
        <v>8</v>
      </c>
      <c r="AE111" s="495"/>
      <c r="AF111" s="497">
        <v>9</v>
      </c>
      <c r="AG111" s="584"/>
      <c r="AH111" s="582" t="s">
        <v>22</v>
      </c>
      <c r="AI111" s="583"/>
      <c r="AJ111" s="495"/>
      <c r="AK111" s="493">
        <v>9</v>
      </c>
      <c r="AL111" s="267">
        <v>1</v>
      </c>
      <c r="AM111" s="496">
        <v>6</v>
      </c>
      <c r="AN111" s="493">
        <v>8</v>
      </c>
      <c r="AO111" s="495"/>
      <c r="AP111" s="493">
        <v>9</v>
      </c>
      <c r="AQ111" s="267">
        <v>2</v>
      </c>
      <c r="AR111" s="496">
        <v>5</v>
      </c>
      <c r="AS111" s="493">
        <v>5</v>
      </c>
      <c r="AT111" s="495"/>
      <c r="AU111" s="493">
        <v>9</v>
      </c>
      <c r="AV111" s="267">
        <v>3</v>
      </c>
      <c r="AW111" s="496">
        <v>4</v>
      </c>
      <c r="AX111" s="493">
        <v>10</v>
      </c>
      <c r="AY111" s="495"/>
      <c r="AZ111" s="493">
        <v>9</v>
      </c>
      <c r="BA111" s="267">
        <v>4</v>
      </c>
      <c r="BB111" s="496">
        <v>3</v>
      </c>
      <c r="BC111" s="493" t="s">
        <v>43</v>
      </c>
      <c r="BD111" s="495"/>
      <c r="BE111" s="493">
        <v>9</v>
      </c>
      <c r="BF111" s="267">
        <v>5</v>
      </c>
      <c r="BG111" s="496">
        <v>2</v>
      </c>
      <c r="BH111" s="493">
        <v>12</v>
      </c>
      <c r="BI111" s="495"/>
      <c r="BJ111" s="493">
        <v>9</v>
      </c>
      <c r="BK111" s="267">
        <v>6</v>
      </c>
      <c r="BL111" s="496">
        <v>1</v>
      </c>
      <c r="BM111" s="493">
        <v>1</v>
      </c>
      <c r="BN111" s="495"/>
      <c r="BO111" s="493">
        <v>9</v>
      </c>
      <c r="BP111" s="267">
        <v>7</v>
      </c>
      <c r="BQ111" s="496">
        <v>15</v>
      </c>
      <c r="BR111" s="493">
        <v>14</v>
      </c>
      <c r="BS111" s="495"/>
      <c r="BT111" s="493">
        <v>9</v>
      </c>
      <c r="BU111" s="267">
        <v>7</v>
      </c>
      <c r="BV111" s="496">
        <v>14</v>
      </c>
      <c r="BW111" s="493">
        <v>14</v>
      </c>
    </row>
    <row r="112" spans="2:81" s="5" customFormat="1" ht="21" customHeight="1" x14ac:dyDescent="0.4">
      <c r="B112" s="493">
        <v>10</v>
      </c>
      <c r="C112" s="267">
        <v>5</v>
      </c>
      <c r="D112" s="492">
        <v>11</v>
      </c>
      <c r="E112" s="493">
        <v>11</v>
      </c>
      <c r="F112" s="495"/>
      <c r="G112" s="493">
        <v>10</v>
      </c>
      <c r="H112" s="267">
        <v>4</v>
      </c>
      <c r="I112" s="496">
        <v>10</v>
      </c>
      <c r="J112" s="493">
        <v>2</v>
      </c>
      <c r="K112" s="495"/>
      <c r="L112" s="493">
        <v>10</v>
      </c>
      <c r="M112" s="267">
        <v>3</v>
      </c>
      <c r="N112" s="496">
        <v>9</v>
      </c>
      <c r="O112" s="493">
        <v>9</v>
      </c>
      <c r="P112" s="495"/>
      <c r="Q112" s="493">
        <v>10</v>
      </c>
      <c r="R112" s="267">
        <v>2</v>
      </c>
      <c r="S112" s="496">
        <v>8</v>
      </c>
      <c r="T112" s="493">
        <v>4</v>
      </c>
      <c r="U112" s="495"/>
      <c r="V112" s="493">
        <v>10</v>
      </c>
      <c r="W112" s="267">
        <v>1</v>
      </c>
      <c r="X112" s="496">
        <v>7</v>
      </c>
      <c r="Y112" s="493">
        <v>7</v>
      </c>
      <c r="Z112" s="495"/>
      <c r="AA112" s="497">
        <v>10</v>
      </c>
      <c r="AB112" s="584"/>
      <c r="AC112" s="582" t="s">
        <v>22</v>
      </c>
      <c r="AD112" s="583"/>
      <c r="AE112" s="495"/>
      <c r="AF112" s="493">
        <v>10</v>
      </c>
      <c r="AG112" s="267">
        <v>1</v>
      </c>
      <c r="AH112" s="496">
        <v>5</v>
      </c>
      <c r="AI112" s="493">
        <v>7</v>
      </c>
      <c r="AJ112" s="495"/>
      <c r="AK112" s="493">
        <v>10</v>
      </c>
      <c r="AL112" s="267">
        <v>2</v>
      </c>
      <c r="AM112" s="496">
        <v>4</v>
      </c>
      <c r="AN112" s="493">
        <v>4</v>
      </c>
      <c r="AO112" s="495"/>
      <c r="AP112" s="493">
        <v>10</v>
      </c>
      <c r="AQ112" s="267">
        <v>3</v>
      </c>
      <c r="AR112" s="496">
        <v>3</v>
      </c>
      <c r="AS112" s="493">
        <v>9</v>
      </c>
      <c r="AT112" s="495"/>
      <c r="AU112" s="493">
        <v>10</v>
      </c>
      <c r="AV112" s="267">
        <v>4</v>
      </c>
      <c r="AW112" s="496">
        <v>2</v>
      </c>
      <c r="AX112" s="493">
        <v>2</v>
      </c>
      <c r="AY112" s="495"/>
      <c r="AZ112" s="493">
        <v>10</v>
      </c>
      <c r="BA112" s="267">
        <v>5</v>
      </c>
      <c r="BB112" s="496">
        <v>1</v>
      </c>
      <c r="BC112" s="493">
        <v>11</v>
      </c>
      <c r="BD112" s="495"/>
      <c r="BE112" s="493">
        <v>10</v>
      </c>
      <c r="BF112" s="267">
        <v>6</v>
      </c>
      <c r="BG112" s="496">
        <v>15</v>
      </c>
      <c r="BH112" s="493"/>
      <c r="BI112" s="495"/>
      <c r="BJ112" s="493">
        <v>10</v>
      </c>
      <c r="BK112" s="267">
        <v>7</v>
      </c>
      <c r="BL112" s="496">
        <v>14</v>
      </c>
      <c r="BM112" s="493">
        <v>13</v>
      </c>
      <c r="BN112" s="495"/>
      <c r="BO112" s="493">
        <v>10</v>
      </c>
      <c r="BP112" s="267">
        <v>7</v>
      </c>
      <c r="BQ112" s="496">
        <v>13</v>
      </c>
      <c r="BR112" s="493">
        <v>13</v>
      </c>
      <c r="BS112" s="495"/>
      <c r="BT112" s="493">
        <v>10</v>
      </c>
      <c r="BU112" s="267">
        <v>6</v>
      </c>
      <c r="BV112" s="496">
        <v>12</v>
      </c>
      <c r="BW112" s="493">
        <v>15</v>
      </c>
    </row>
    <row r="113" spans="2:75" s="5" customFormat="1" ht="21" customHeight="1" x14ac:dyDescent="0.4">
      <c r="B113" s="493">
        <v>11</v>
      </c>
      <c r="C113" s="267">
        <v>4</v>
      </c>
      <c r="D113" s="492">
        <v>9</v>
      </c>
      <c r="E113" s="493">
        <v>1</v>
      </c>
      <c r="F113" s="495"/>
      <c r="G113" s="493">
        <v>11</v>
      </c>
      <c r="H113" s="267">
        <v>3</v>
      </c>
      <c r="I113" s="496">
        <v>8</v>
      </c>
      <c r="J113" s="493">
        <v>8</v>
      </c>
      <c r="K113" s="495"/>
      <c r="L113" s="493">
        <v>11</v>
      </c>
      <c r="M113" s="267">
        <v>2</v>
      </c>
      <c r="N113" s="496">
        <v>7</v>
      </c>
      <c r="O113" s="493">
        <v>3</v>
      </c>
      <c r="P113" s="495"/>
      <c r="Q113" s="493">
        <v>11</v>
      </c>
      <c r="R113" s="267">
        <v>1</v>
      </c>
      <c r="S113" s="496">
        <v>6</v>
      </c>
      <c r="T113" s="493">
        <v>6</v>
      </c>
      <c r="U113" s="495"/>
      <c r="V113" s="497">
        <v>11</v>
      </c>
      <c r="W113" s="584"/>
      <c r="X113" s="582" t="s">
        <v>22</v>
      </c>
      <c r="Y113" s="583"/>
      <c r="Z113" s="495"/>
      <c r="AA113" s="493">
        <v>11</v>
      </c>
      <c r="AB113" s="267">
        <v>1</v>
      </c>
      <c r="AC113" s="496">
        <v>4</v>
      </c>
      <c r="AD113" s="493">
        <v>6</v>
      </c>
      <c r="AE113" s="495"/>
      <c r="AF113" s="493">
        <v>11</v>
      </c>
      <c r="AG113" s="267">
        <v>2</v>
      </c>
      <c r="AH113" s="496">
        <v>3</v>
      </c>
      <c r="AI113" s="493">
        <v>3</v>
      </c>
      <c r="AJ113" s="495"/>
      <c r="AK113" s="493">
        <v>11</v>
      </c>
      <c r="AL113" s="267">
        <v>3</v>
      </c>
      <c r="AM113" s="496">
        <v>2</v>
      </c>
      <c r="AN113" s="493">
        <v>8</v>
      </c>
      <c r="AO113" s="495"/>
      <c r="AP113" s="493">
        <v>11</v>
      </c>
      <c r="AQ113" s="267">
        <v>4</v>
      </c>
      <c r="AR113" s="496">
        <v>1</v>
      </c>
      <c r="AS113" s="493">
        <v>1</v>
      </c>
      <c r="AT113" s="495"/>
      <c r="AU113" s="493">
        <v>11</v>
      </c>
      <c r="AV113" s="267">
        <v>5</v>
      </c>
      <c r="AW113" s="496">
        <v>15</v>
      </c>
      <c r="AX113" s="493">
        <v>10</v>
      </c>
      <c r="AY113" s="495"/>
      <c r="AZ113" s="493">
        <v>11</v>
      </c>
      <c r="BA113" s="267">
        <v>6</v>
      </c>
      <c r="BB113" s="496">
        <v>14</v>
      </c>
      <c r="BC113" s="493">
        <v>14</v>
      </c>
      <c r="BD113" s="495"/>
      <c r="BE113" s="493">
        <v>11</v>
      </c>
      <c r="BF113" s="267">
        <v>7</v>
      </c>
      <c r="BG113" s="496">
        <v>13</v>
      </c>
      <c r="BH113" s="493">
        <v>12</v>
      </c>
      <c r="BI113" s="495"/>
      <c r="BJ113" s="493">
        <v>11</v>
      </c>
      <c r="BK113" s="267">
        <v>7</v>
      </c>
      <c r="BL113" s="496">
        <v>12</v>
      </c>
      <c r="BM113" s="493">
        <v>12</v>
      </c>
      <c r="BN113" s="495"/>
      <c r="BO113" s="493">
        <v>11</v>
      </c>
      <c r="BP113" s="267">
        <v>6</v>
      </c>
      <c r="BQ113" s="496">
        <v>11</v>
      </c>
      <c r="BR113" s="493">
        <v>14</v>
      </c>
      <c r="BS113" s="495"/>
      <c r="BT113" s="493">
        <v>11</v>
      </c>
      <c r="BU113" s="267">
        <v>5</v>
      </c>
      <c r="BV113" s="496">
        <v>10</v>
      </c>
      <c r="BW113" s="493">
        <v>10</v>
      </c>
    </row>
    <row r="114" spans="2:75" s="5" customFormat="1" ht="21" customHeight="1" x14ac:dyDescent="0.4">
      <c r="B114" s="493">
        <v>12</v>
      </c>
      <c r="C114" s="267">
        <v>3</v>
      </c>
      <c r="D114" s="492">
        <v>7</v>
      </c>
      <c r="E114" s="493">
        <v>7</v>
      </c>
      <c r="F114" s="495"/>
      <c r="G114" s="493">
        <v>12</v>
      </c>
      <c r="H114" s="267">
        <v>2</v>
      </c>
      <c r="I114" s="496">
        <v>6</v>
      </c>
      <c r="J114" s="493">
        <v>2</v>
      </c>
      <c r="K114" s="495"/>
      <c r="L114" s="493">
        <v>12</v>
      </c>
      <c r="M114" s="267">
        <v>1</v>
      </c>
      <c r="N114" s="496">
        <v>5</v>
      </c>
      <c r="O114" s="493">
        <v>5</v>
      </c>
      <c r="P114" s="495"/>
      <c r="Q114" s="497">
        <v>12</v>
      </c>
      <c r="R114" s="584"/>
      <c r="S114" s="582" t="s">
        <v>22</v>
      </c>
      <c r="T114" s="583"/>
      <c r="U114" s="495"/>
      <c r="V114" s="493">
        <v>12</v>
      </c>
      <c r="W114" s="267">
        <v>1</v>
      </c>
      <c r="X114" s="496">
        <v>3</v>
      </c>
      <c r="Y114" s="493">
        <v>5</v>
      </c>
      <c r="Z114" s="495"/>
      <c r="AA114" s="493">
        <v>12</v>
      </c>
      <c r="AB114" s="267">
        <v>2</v>
      </c>
      <c r="AC114" s="496">
        <v>2</v>
      </c>
      <c r="AD114" s="493">
        <v>2</v>
      </c>
      <c r="AE114" s="495"/>
      <c r="AF114" s="493">
        <v>12</v>
      </c>
      <c r="AG114" s="267">
        <v>3</v>
      </c>
      <c r="AH114" s="496">
        <v>1</v>
      </c>
      <c r="AI114" s="493">
        <v>7</v>
      </c>
      <c r="AJ114" s="495"/>
      <c r="AK114" s="493">
        <v>12</v>
      </c>
      <c r="AL114" s="267">
        <v>4</v>
      </c>
      <c r="AM114" s="496">
        <v>15</v>
      </c>
      <c r="AN114" s="493"/>
      <c r="AO114" s="495"/>
      <c r="AP114" s="493">
        <v>12</v>
      </c>
      <c r="AQ114" s="267">
        <v>5</v>
      </c>
      <c r="AR114" s="496">
        <v>14</v>
      </c>
      <c r="AS114" s="493">
        <v>9</v>
      </c>
      <c r="AT114" s="495"/>
      <c r="AU114" s="493">
        <v>12</v>
      </c>
      <c r="AV114" s="267">
        <v>6</v>
      </c>
      <c r="AW114" s="496">
        <v>13</v>
      </c>
      <c r="AX114" s="493">
        <v>13</v>
      </c>
      <c r="AY114" s="495"/>
      <c r="AZ114" s="493">
        <v>12</v>
      </c>
      <c r="BA114" s="267">
        <v>7</v>
      </c>
      <c r="BB114" s="496">
        <v>12</v>
      </c>
      <c r="BC114" s="493">
        <v>11</v>
      </c>
      <c r="BD114" s="495"/>
      <c r="BE114" s="493">
        <v>12</v>
      </c>
      <c r="BF114" s="267">
        <v>7</v>
      </c>
      <c r="BG114" s="496">
        <v>11</v>
      </c>
      <c r="BH114" s="493">
        <v>11</v>
      </c>
      <c r="BI114" s="495"/>
      <c r="BJ114" s="493">
        <v>12</v>
      </c>
      <c r="BK114" s="267">
        <v>6</v>
      </c>
      <c r="BL114" s="496">
        <v>10</v>
      </c>
      <c r="BM114" s="493">
        <v>13</v>
      </c>
      <c r="BN114" s="495"/>
      <c r="BO114" s="493">
        <v>12</v>
      </c>
      <c r="BP114" s="267">
        <v>5</v>
      </c>
      <c r="BQ114" s="496">
        <v>9</v>
      </c>
      <c r="BR114" s="493">
        <v>9</v>
      </c>
      <c r="BS114" s="495"/>
      <c r="BT114" s="493">
        <v>12</v>
      </c>
      <c r="BU114" s="267">
        <v>4</v>
      </c>
      <c r="BV114" s="496">
        <v>8</v>
      </c>
      <c r="BW114" s="493">
        <v>15</v>
      </c>
    </row>
    <row r="115" spans="2:75" s="5" customFormat="1" ht="21" customHeight="1" x14ac:dyDescent="0.4">
      <c r="B115" s="493">
        <v>13</v>
      </c>
      <c r="C115" s="267">
        <v>2</v>
      </c>
      <c r="D115" s="492">
        <v>5</v>
      </c>
      <c r="E115" s="493">
        <v>1</v>
      </c>
      <c r="F115" s="495"/>
      <c r="G115" s="493">
        <v>13</v>
      </c>
      <c r="H115" s="267">
        <v>1</v>
      </c>
      <c r="I115" s="496">
        <v>4</v>
      </c>
      <c r="J115" s="493">
        <v>4</v>
      </c>
      <c r="K115" s="495"/>
      <c r="L115" s="497">
        <v>13</v>
      </c>
      <c r="M115" s="584"/>
      <c r="N115" s="582" t="s">
        <v>22</v>
      </c>
      <c r="O115" s="583"/>
      <c r="P115" s="495"/>
      <c r="Q115" s="493">
        <v>13</v>
      </c>
      <c r="R115" s="267">
        <v>1</v>
      </c>
      <c r="S115" s="496">
        <v>2</v>
      </c>
      <c r="T115" s="493">
        <v>4</v>
      </c>
      <c r="U115" s="495"/>
      <c r="V115" s="493">
        <v>13</v>
      </c>
      <c r="W115" s="267">
        <v>2</v>
      </c>
      <c r="X115" s="496">
        <v>1</v>
      </c>
      <c r="Y115" s="493">
        <v>1</v>
      </c>
      <c r="Z115" s="495"/>
      <c r="AA115" s="493">
        <v>13</v>
      </c>
      <c r="AB115" s="267">
        <v>3</v>
      </c>
      <c r="AC115" s="496">
        <v>15</v>
      </c>
      <c r="AD115" s="493">
        <v>6</v>
      </c>
      <c r="AE115" s="495"/>
      <c r="AF115" s="493">
        <v>13</v>
      </c>
      <c r="AG115" s="267">
        <v>4</v>
      </c>
      <c r="AH115" s="496">
        <v>14</v>
      </c>
      <c r="AI115" s="493" t="s">
        <v>43</v>
      </c>
      <c r="AJ115" s="495"/>
      <c r="AK115" s="493">
        <v>13</v>
      </c>
      <c r="AL115" s="267">
        <v>5</v>
      </c>
      <c r="AM115" s="496">
        <v>13</v>
      </c>
      <c r="AN115" s="493">
        <v>8</v>
      </c>
      <c r="AO115" s="495"/>
      <c r="AP115" s="493">
        <v>13</v>
      </c>
      <c r="AQ115" s="267">
        <v>6</v>
      </c>
      <c r="AR115" s="496">
        <v>12</v>
      </c>
      <c r="AS115" s="493">
        <v>12</v>
      </c>
      <c r="AT115" s="495"/>
      <c r="AU115" s="493">
        <v>13</v>
      </c>
      <c r="AV115" s="267">
        <v>7</v>
      </c>
      <c r="AW115" s="496">
        <v>11</v>
      </c>
      <c r="AX115" s="493">
        <v>10</v>
      </c>
      <c r="AY115" s="495"/>
      <c r="AZ115" s="493">
        <v>13</v>
      </c>
      <c r="BA115" s="267">
        <v>7</v>
      </c>
      <c r="BB115" s="496">
        <v>10</v>
      </c>
      <c r="BC115" s="493">
        <v>10</v>
      </c>
      <c r="BD115" s="495"/>
      <c r="BE115" s="493">
        <v>13</v>
      </c>
      <c r="BF115" s="267">
        <v>6</v>
      </c>
      <c r="BG115" s="496">
        <v>9</v>
      </c>
      <c r="BH115" s="493">
        <v>12</v>
      </c>
      <c r="BI115" s="495"/>
      <c r="BJ115" s="493">
        <v>13</v>
      </c>
      <c r="BK115" s="267">
        <v>5</v>
      </c>
      <c r="BL115" s="496">
        <v>8</v>
      </c>
      <c r="BM115" s="493">
        <v>8</v>
      </c>
      <c r="BN115" s="495"/>
      <c r="BO115" s="493">
        <v>13</v>
      </c>
      <c r="BP115" s="267">
        <v>4</v>
      </c>
      <c r="BQ115" s="496">
        <v>7</v>
      </c>
      <c r="BR115" s="493">
        <v>14</v>
      </c>
      <c r="BS115" s="495"/>
      <c r="BT115" s="493">
        <v>13</v>
      </c>
      <c r="BU115" s="267">
        <v>3</v>
      </c>
      <c r="BV115" s="496">
        <v>6</v>
      </c>
      <c r="BW115" s="493">
        <v>6</v>
      </c>
    </row>
    <row r="116" spans="2:75" s="5" customFormat="1" ht="21" customHeight="1" x14ac:dyDescent="0.4">
      <c r="B116" s="493">
        <v>14</v>
      </c>
      <c r="C116" s="267">
        <v>1</v>
      </c>
      <c r="D116" s="492">
        <v>3</v>
      </c>
      <c r="E116" s="493">
        <v>3</v>
      </c>
      <c r="F116" s="495"/>
      <c r="G116" s="497">
        <v>14</v>
      </c>
      <c r="H116" s="584"/>
      <c r="I116" s="582" t="s">
        <v>22</v>
      </c>
      <c r="J116" s="583"/>
      <c r="K116" s="495"/>
      <c r="L116" s="493">
        <v>14</v>
      </c>
      <c r="M116" s="267">
        <v>1</v>
      </c>
      <c r="N116" s="496">
        <v>1</v>
      </c>
      <c r="O116" s="493">
        <v>3</v>
      </c>
      <c r="P116" s="495"/>
      <c r="Q116" s="493">
        <v>14</v>
      </c>
      <c r="R116" s="267">
        <v>2</v>
      </c>
      <c r="S116" s="496">
        <v>15</v>
      </c>
      <c r="T116" s="493"/>
      <c r="U116" s="495"/>
      <c r="V116" s="493">
        <v>14</v>
      </c>
      <c r="W116" s="267">
        <v>3</v>
      </c>
      <c r="X116" s="496">
        <v>14</v>
      </c>
      <c r="Y116" s="493">
        <v>5</v>
      </c>
      <c r="Z116" s="495"/>
      <c r="AA116" s="493">
        <v>14</v>
      </c>
      <c r="AB116" s="267">
        <v>4</v>
      </c>
      <c r="AC116" s="496">
        <v>13</v>
      </c>
      <c r="AD116" s="493">
        <v>13</v>
      </c>
      <c r="AE116" s="495"/>
      <c r="AF116" s="493">
        <v>14</v>
      </c>
      <c r="AG116" s="267">
        <v>5</v>
      </c>
      <c r="AH116" s="496">
        <v>12</v>
      </c>
      <c r="AI116" s="493">
        <v>7</v>
      </c>
      <c r="AJ116" s="495"/>
      <c r="AK116" s="493">
        <v>14</v>
      </c>
      <c r="AL116" s="267">
        <v>6</v>
      </c>
      <c r="AM116" s="496">
        <v>11</v>
      </c>
      <c r="AN116" s="493">
        <v>11</v>
      </c>
      <c r="AO116" s="495"/>
      <c r="AP116" s="493">
        <v>14</v>
      </c>
      <c r="AQ116" s="267">
        <v>7</v>
      </c>
      <c r="AR116" s="496">
        <v>10</v>
      </c>
      <c r="AS116" s="493">
        <v>9</v>
      </c>
      <c r="AT116" s="495"/>
      <c r="AU116" s="493">
        <v>14</v>
      </c>
      <c r="AV116" s="267">
        <v>7</v>
      </c>
      <c r="AW116" s="496">
        <v>9</v>
      </c>
      <c r="AX116" s="493">
        <v>9</v>
      </c>
      <c r="AY116" s="495"/>
      <c r="AZ116" s="493">
        <v>14</v>
      </c>
      <c r="BA116" s="267">
        <v>6</v>
      </c>
      <c r="BB116" s="496">
        <v>8</v>
      </c>
      <c r="BC116" s="493">
        <v>11</v>
      </c>
      <c r="BD116" s="495"/>
      <c r="BE116" s="493">
        <v>14</v>
      </c>
      <c r="BF116" s="267">
        <v>5</v>
      </c>
      <c r="BG116" s="496">
        <v>7</v>
      </c>
      <c r="BH116" s="493">
        <v>7</v>
      </c>
      <c r="BI116" s="495"/>
      <c r="BJ116" s="493">
        <v>14</v>
      </c>
      <c r="BK116" s="267">
        <v>4</v>
      </c>
      <c r="BL116" s="496">
        <v>6</v>
      </c>
      <c r="BM116" s="493">
        <v>13</v>
      </c>
      <c r="BN116" s="495"/>
      <c r="BO116" s="493">
        <v>14</v>
      </c>
      <c r="BP116" s="267">
        <v>3</v>
      </c>
      <c r="BQ116" s="496">
        <v>5</v>
      </c>
      <c r="BR116" s="493">
        <v>5</v>
      </c>
      <c r="BS116" s="495"/>
      <c r="BT116" s="493">
        <v>14</v>
      </c>
      <c r="BU116" s="267">
        <v>2</v>
      </c>
      <c r="BV116" s="496">
        <v>4</v>
      </c>
      <c r="BW116" s="493">
        <v>15</v>
      </c>
    </row>
    <row r="117" spans="2:75" s="5" customFormat="1" ht="21" customHeight="1" x14ac:dyDescent="0.4">
      <c r="B117" s="497">
        <v>15</v>
      </c>
      <c r="C117" s="584"/>
      <c r="D117" s="582" t="s">
        <v>22</v>
      </c>
      <c r="E117" s="583"/>
      <c r="F117" s="495"/>
      <c r="G117" s="493">
        <v>15</v>
      </c>
      <c r="H117" s="267">
        <v>1</v>
      </c>
      <c r="I117" s="496">
        <v>15</v>
      </c>
      <c r="J117" s="493">
        <v>2</v>
      </c>
      <c r="K117" s="495"/>
      <c r="L117" s="493">
        <v>15</v>
      </c>
      <c r="M117" s="267">
        <v>2</v>
      </c>
      <c r="N117" s="496">
        <v>14</v>
      </c>
      <c r="O117" s="493">
        <v>14</v>
      </c>
      <c r="P117" s="495"/>
      <c r="Q117" s="493">
        <v>15</v>
      </c>
      <c r="R117" s="267">
        <v>3</v>
      </c>
      <c r="S117" s="496">
        <v>13</v>
      </c>
      <c r="T117" s="493">
        <v>4</v>
      </c>
      <c r="U117" s="495"/>
      <c r="V117" s="493">
        <v>15</v>
      </c>
      <c r="W117" s="267">
        <v>4</v>
      </c>
      <c r="X117" s="496">
        <v>12</v>
      </c>
      <c r="Y117" s="493">
        <v>12</v>
      </c>
      <c r="Z117" s="495"/>
      <c r="AA117" s="493">
        <v>15</v>
      </c>
      <c r="AB117" s="267">
        <v>5</v>
      </c>
      <c r="AC117" s="496">
        <v>11</v>
      </c>
      <c r="AD117" s="493">
        <v>6</v>
      </c>
      <c r="AE117" s="495"/>
      <c r="AF117" s="493">
        <v>15</v>
      </c>
      <c r="AG117" s="267">
        <v>6</v>
      </c>
      <c r="AH117" s="496">
        <v>10</v>
      </c>
      <c r="AI117" s="493">
        <v>10</v>
      </c>
      <c r="AJ117" s="495"/>
      <c r="AK117" s="493">
        <v>15</v>
      </c>
      <c r="AL117" s="267">
        <v>7</v>
      </c>
      <c r="AM117" s="496">
        <v>9</v>
      </c>
      <c r="AN117" s="493">
        <v>8</v>
      </c>
      <c r="AO117" s="495"/>
      <c r="AP117" s="493">
        <v>15</v>
      </c>
      <c r="AQ117" s="267">
        <v>7</v>
      </c>
      <c r="AR117" s="496">
        <v>8</v>
      </c>
      <c r="AS117" s="493">
        <v>8</v>
      </c>
      <c r="AT117" s="495"/>
      <c r="AU117" s="493">
        <v>15</v>
      </c>
      <c r="AV117" s="267">
        <v>6</v>
      </c>
      <c r="AW117" s="496">
        <v>7</v>
      </c>
      <c r="AX117" s="493">
        <v>10</v>
      </c>
      <c r="AY117" s="495"/>
      <c r="AZ117" s="493">
        <v>15</v>
      </c>
      <c r="BA117" s="267">
        <v>5</v>
      </c>
      <c r="BB117" s="496">
        <v>6</v>
      </c>
      <c r="BC117" s="493">
        <v>6</v>
      </c>
      <c r="BD117" s="495"/>
      <c r="BE117" s="493">
        <v>15</v>
      </c>
      <c r="BF117" s="267">
        <v>4</v>
      </c>
      <c r="BG117" s="496">
        <v>5</v>
      </c>
      <c r="BH117" s="493">
        <v>12</v>
      </c>
      <c r="BI117" s="495"/>
      <c r="BJ117" s="493">
        <v>15</v>
      </c>
      <c r="BK117" s="267">
        <v>3</v>
      </c>
      <c r="BL117" s="496">
        <v>4</v>
      </c>
      <c r="BM117" s="493">
        <v>4</v>
      </c>
      <c r="BN117" s="495"/>
      <c r="BO117" s="493">
        <v>15</v>
      </c>
      <c r="BP117" s="267">
        <v>2</v>
      </c>
      <c r="BQ117" s="496">
        <v>3</v>
      </c>
      <c r="BR117" s="493">
        <v>14</v>
      </c>
      <c r="BS117" s="495"/>
      <c r="BT117" s="493">
        <v>15</v>
      </c>
      <c r="BU117" s="267">
        <v>1</v>
      </c>
      <c r="BV117" s="496">
        <v>2</v>
      </c>
      <c r="BW117" s="493">
        <v>2</v>
      </c>
    </row>
    <row r="119" spans="2:75" ht="25" x14ac:dyDescent="0.5">
      <c r="B119" s="1091">
        <v>1</v>
      </c>
      <c r="C119" s="1092"/>
      <c r="D119" s="1092"/>
      <c r="E119" s="1093"/>
      <c r="F119" s="285"/>
      <c r="G119" s="1088">
        <v>2</v>
      </c>
      <c r="H119" s="1089"/>
      <c r="I119" s="1089"/>
      <c r="J119" s="1090"/>
      <c r="K119" s="285"/>
      <c r="L119" s="1088">
        <v>3</v>
      </c>
      <c r="M119" s="1089"/>
      <c r="N119" s="1089"/>
      <c r="O119" s="1090"/>
      <c r="P119" s="285"/>
      <c r="Q119" s="1088">
        <v>4</v>
      </c>
      <c r="R119" s="1089"/>
      <c r="S119" s="1089"/>
      <c r="T119" s="1090"/>
      <c r="U119" s="285"/>
      <c r="V119" s="1088">
        <v>5</v>
      </c>
      <c r="W119" s="1089"/>
      <c r="X119" s="1089"/>
      <c r="Y119" s="1090"/>
      <c r="Z119" s="285"/>
      <c r="AA119" s="1088">
        <v>6</v>
      </c>
      <c r="AB119" s="1089"/>
      <c r="AC119" s="1089"/>
      <c r="AD119" s="1090"/>
      <c r="AE119" s="285"/>
      <c r="AF119" s="1088">
        <v>7</v>
      </c>
      <c r="AG119" s="1089"/>
      <c r="AH119" s="1089"/>
      <c r="AI119" s="1090"/>
      <c r="AJ119" s="285"/>
      <c r="AK119" s="1088">
        <v>8</v>
      </c>
      <c r="AL119" s="1089"/>
      <c r="AM119" s="1089"/>
      <c r="AN119" s="1090"/>
      <c r="AO119" s="285"/>
      <c r="AP119" s="1091">
        <v>9</v>
      </c>
      <c r="AQ119" s="1092"/>
      <c r="AR119" s="1092"/>
      <c r="AS119" s="1092"/>
      <c r="AT119" s="285"/>
      <c r="AU119" s="1088">
        <v>10</v>
      </c>
      <c r="AV119" s="1089"/>
      <c r="AW119" s="1089"/>
      <c r="AX119" s="1090"/>
      <c r="AY119" s="285"/>
      <c r="AZ119" s="1091">
        <v>11</v>
      </c>
      <c r="BA119" s="1092"/>
      <c r="BB119" s="1092"/>
      <c r="BC119" s="1093"/>
      <c r="BD119" s="285"/>
      <c r="BE119" s="1088">
        <v>12</v>
      </c>
      <c r="BF119" s="1089"/>
      <c r="BG119" s="1089"/>
      <c r="BH119" s="1090"/>
      <c r="BI119" s="285"/>
      <c r="BJ119" s="1091">
        <v>13</v>
      </c>
      <c r="BK119" s="1092"/>
      <c r="BL119" s="1092"/>
      <c r="BM119" s="1093"/>
      <c r="BN119" s="285"/>
      <c r="BO119" s="1088">
        <v>14</v>
      </c>
      <c r="BP119" s="1089"/>
      <c r="BQ119" s="1089"/>
      <c r="BR119" s="1090"/>
    </row>
    <row r="120" spans="2:75" ht="64" x14ac:dyDescent="0.3">
      <c r="B120" s="498" t="s">
        <v>5</v>
      </c>
      <c r="C120" s="499" t="s">
        <v>21</v>
      </c>
      <c r="D120" s="498" t="s">
        <v>19</v>
      </c>
      <c r="E120" s="498" t="s">
        <v>20</v>
      </c>
      <c r="F120" s="285"/>
      <c r="G120" s="498" t="s">
        <v>5</v>
      </c>
      <c r="H120" s="499" t="s">
        <v>21</v>
      </c>
      <c r="I120" s="498" t="s">
        <v>19</v>
      </c>
      <c r="J120" s="498" t="s">
        <v>20</v>
      </c>
      <c r="K120" s="285"/>
      <c r="L120" s="498" t="s">
        <v>5</v>
      </c>
      <c r="M120" s="499" t="s">
        <v>21</v>
      </c>
      <c r="N120" s="498" t="s">
        <v>19</v>
      </c>
      <c r="O120" s="498" t="s">
        <v>20</v>
      </c>
      <c r="P120" s="285"/>
      <c r="Q120" s="498" t="s">
        <v>5</v>
      </c>
      <c r="R120" s="499" t="s">
        <v>21</v>
      </c>
      <c r="S120" s="498" t="s">
        <v>19</v>
      </c>
      <c r="T120" s="498" t="s">
        <v>20</v>
      </c>
      <c r="U120" s="285"/>
      <c r="V120" s="498" t="s">
        <v>5</v>
      </c>
      <c r="W120" s="499" t="s">
        <v>21</v>
      </c>
      <c r="X120" s="498" t="s">
        <v>19</v>
      </c>
      <c r="Y120" s="498" t="s">
        <v>20</v>
      </c>
      <c r="Z120" s="285"/>
      <c r="AA120" s="498" t="s">
        <v>5</v>
      </c>
      <c r="AB120" s="499" t="s">
        <v>21</v>
      </c>
      <c r="AC120" s="498" t="s">
        <v>19</v>
      </c>
      <c r="AD120" s="498" t="s">
        <v>20</v>
      </c>
      <c r="AE120" s="285"/>
      <c r="AF120" s="498" t="s">
        <v>5</v>
      </c>
      <c r="AG120" s="499" t="s">
        <v>21</v>
      </c>
      <c r="AH120" s="498" t="s">
        <v>19</v>
      </c>
      <c r="AI120" s="498" t="s">
        <v>20</v>
      </c>
      <c r="AJ120" s="285"/>
      <c r="AK120" s="498" t="s">
        <v>5</v>
      </c>
      <c r="AL120" s="499" t="s">
        <v>21</v>
      </c>
      <c r="AM120" s="498" t="s">
        <v>19</v>
      </c>
      <c r="AN120" s="498" t="s">
        <v>20</v>
      </c>
      <c r="AO120" s="285"/>
      <c r="AP120" s="498" t="s">
        <v>5</v>
      </c>
      <c r="AQ120" s="499" t="s">
        <v>21</v>
      </c>
      <c r="AR120" s="498" t="s">
        <v>19</v>
      </c>
      <c r="AS120" s="498" t="s">
        <v>20</v>
      </c>
      <c r="AT120" s="285"/>
      <c r="AU120" s="498" t="s">
        <v>5</v>
      </c>
      <c r="AV120" s="499" t="s">
        <v>21</v>
      </c>
      <c r="AW120" s="498" t="s">
        <v>19</v>
      </c>
      <c r="AX120" s="498" t="s">
        <v>20</v>
      </c>
      <c r="AY120" s="285"/>
      <c r="AZ120" s="498" t="s">
        <v>5</v>
      </c>
      <c r="BA120" s="499" t="s">
        <v>21</v>
      </c>
      <c r="BB120" s="498" t="s">
        <v>19</v>
      </c>
      <c r="BC120" s="498" t="s">
        <v>20</v>
      </c>
      <c r="BD120" s="285"/>
      <c r="BE120" s="498" t="s">
        <v>5</v>
      </c>
      <c r="BF120" s="499" t="s">
        <v>21</v>
      </c>
      <c r="BG120" s="498" t="s">
        <v>19</v>
      </c>
      <c r="BH120" s="498" t="s">
        <v>20</v>
      </c>
      <c r="BI120" s="285"/>
      <c r="BJ120" s="498" t="s">
        <v>5</v>
      </c>
      <c r="BK120" s="499" t="s">
        <v>21</v>
      </c>
      <c r="BL120" s="498" t="s">
        <v>19</v>
      </c>
      <c r="BM120" s="498" t="s">
        <v>20</v>
      </c>
      <c r="BN120" s="285"/>
      <c r="BO120" s="498" t="s">
        <v>5</v>
      </c>
      <c r="BP120" s="499" t="s">
        <v>21</v>
      </c>
      <c r="BQ120" s="498" t="s">
        <v>19</v>
      </c>
      <c r="BR120" s="498" t="s">
        <v>20</v>
      </c>
    </row>
    <row r="121" spans="2:75" s="5" customFormat="1" ht="21" customHeight="1" x14ac:dyDescent="0.4">
      <c r="B121" s="659">
        <v>1</v>
      </c>
      <c r="C121" s="660">
        <v>1</v>
      </c>
      <c r="D121" s="661">
        <v>14</v>
      </c>
      <c r="E121" s="659">
        <v>1</v>
      </c>
      <c r="F121" s="662"/>
      <c r="G121" s="663">
        <v>1</v>
      </c>
      <c r="H121" s="664">
        <v>2</v>
      </c>
      <c r="I121" s="665">
        <v>13</v>
      </c>
      <c r="J121" s="663">
        <v>13</v>
      </c>
      <c r="K121" s="662"/>
      <c r="L121" s="666">
        <v>1</v>
      </c>
      <c r="M121" s="667">
        <v>3</v>
      </c>
      <c r="N121" s="668">
        <v>12</v>
      </c>
      <c r="O121" s="666">
        <v>3</v>
      </c>
      <c r="P121" s="662"/>
      <c r="Q121" s="669">
        <v>1</v>
      </c>
      <c r="R121" s="670">
        <v>4</v>
      </c>
      <c r="S121" s="671">
        <v>11</v>
      </c>
      <c r="T121" s="669">
        <v>11</v>
      </c>
      <c r="U121" s="662"/>
      <c r="V121" s="672">
        <v>1</v>
      </c>
      <c r="W121" s="673">
        <v>5</v>
      </c>
      <c r="X121" s="674">
        <v>10</v>
      </c>
      <c r="Y121" s="672">
        <v>5</v>
      </c>
      <c r="Z121" s="662"/>
      <c r="AA121" s="675">
        <v>1</v>
      </c>
      <c r="AB121" s="676">
        <v>6</v>
      </c>
      <c r="AC121" s="677">
        <v>9</v>
      </c>
      <c r="AD121" s="675">
        <v>9</v>
      </c>
      <c r="AE121" s="662"/>
      <c r="AF121" s="678">
        <v>1</v>
      </c>
      <c r="AG121" s="679">
        <v>7</v>
      </c>
      <c r="AH121" s="680">
        <v>8</v>
      </c>
      <c r="AI121" s="678">
        <v>7</v>
      </c>
      <c r="AJ121" s="662"/>
      <c r="AK121" s="681">
        <v>1</v>
      </c>
      <c r="AL121" s="682">
        <v>7</v>
      </c>
      <c r="AM121" s="683">
        <v>7</v>
      </c>
      <c r="AN121" s="681">
        <v>7</v>
      </c>
      <c r="AO121" s="662"/>
      <c r="AP121" s="681">
        <v>1</v>
      </c>
      <c r="AQ121" s="684">
        <v>6</v>
      </c>
      <c r="AR121" s="685">
        <v>6</v>
      </c>
      <c r="AS121" s="686">
        <v>9</v>
      </c>
      <c r="AT121" s="662"/>
      <c r="AU121" s="687">
        <v>1</v>
      </c>
      <c r="AV121" s="688">
        <v>5</v>
      </c>
      <c r="AW121" s="689">
        <v>5</v>
      </c>
      <c r="AX121" s="687">
        <v>5</v>
      </c>
      <c r="AY121" s="662"/>
      <c r="AZ121" s="690">
        <v>1</v>
      </c>
      <c r="BA121" s="691">
        <v>4</v>
      </c>
      <c r="BB121" s="692">
        <v>4</v>
      </c>
      <c r="BC121" s="690">
        <v>11</v>
      </c>
      <c r="BD121" s="662"/>
      <c r="BE121" s="693">
        <v>1</v>
      </c>
      <c r="BF121" s="694">
        <v>3</v>
      </c>
      <c r="BG121" s="695">
        <v>3</v>
      </c>
      <c r="BH121" s="693">
        <v>3</v>
      </c>
      <c r="BI121" s="662"/>
      <c r="BJ121" s="696">
        <v>1</v>
      </c>
      <c r="BK121" s="697">
        <v>2</v>
      </c>
      <c r="BL121" s="698">
        <v>2</v>
      </c>
      <c r="BM121" s="696">
        <v>13</v>
      </c>
      <c r="BN121" s="662"/>
      <c r="BO121" s="699">
        <v>1</v>
      </c>
      <c r="BP121" s="700">
        <v>1</v>
      </c>
      <c r="BQ121" s="701">
        <v>1</v>
      </c>
      <c r="BR121" s="699">
        <v>1</v>
      </c>
    </row>
    <row r="122" spans="2:75" s="5" customFormat="1" ht="21" customHeight="1" x14ac:dyDescent="0.4">
      <c r="B122" s="659">
        <v>2</v>
      </c>
      <c r="C122" s="660">
        <v>2</v>
      </c>
      <c r="D122" s="661">
        <v>12</v>
      </c>
      <c r="E122" s="659">
        <v>12</v>
      </c>
      <c r="F122" s="662"/>
      <c r="G122" s="663">
        <v>2</v>
      </c>
      <c r="H122" s="664">
        <v>3</v>
      </c>
      <c r="I122" s="665">
        <v>11</v>
      </c>
      <c r="J122" s="663">
        <v>2</v>
      </c>
      <c r="K122" s="662"/>
      <c r="L122" s="666">
        <v>2</v>
      </c>
      <c r="M122" s="667">
        <v>4</v>
      </c>
      <c r="N122" s="668">
        <v>10</v>
      </c>
      <c r="O122" s="666">
        <v>10</v>
      </c>
      <c r="P122" s="662"/>
      <c r="Q122" s="669">
        <v>2</v>
      </c>
      <c r="R122" s="670">
        <v>5</v>
      </c>
      <c r="S122" s="671">
        <v>9</v>
      </c>
      <c r="T122" s="669">
        <v>4</v>
      </c>
      <c r="U122" s="662"/>
      <c r="V122" s="672">
        <v>2</v>
      </c>
      <c r="W122" s="673">
        <v>6</v>
      </c>
      <c r="X122" s="674">
        <v>8</v>
      </c>
      <c r="Y122" s="672">
        <v>8</v>
      </c>
      <c r="Z122" s="662"/>
      <c r="AA122" s="675">
        <v>2</v>
      </c>
      <c r="AB122" s="676">
        <v>7</v>
      </c>
      <c r="AC122" s="677">
        <v>7</v>
      </c>
      <c r="AD122" s="675">
        <v>6</v>
      </c>
      <c r="AE122" s="662"/>
      <c r="AF122" s="678">
        <v>2</v>
      </c>
      <c r="AG122" s="679">
        <v>7</v>
      </c>
      <c r="AH122" s="680">
        <v>6</v>
      </c>
      <c r="AI122" s="678">
        <v>6</v>
      </c>
      <c r="AJ122" s="662"/>
      <c r="AK122" s="681">
        <v>2</v>
      </c>
      <c r="AL122" s="682">
        <v>6</v>
      </c>
      <c r="AM122" s="683">
        <v>5</v>
      </c>
      <c r="AN122" s="681">
        <v>8</v>
      </c>
      <c r="AO122" s="662"/>
      <c r="AP122" s="681">
        <v>2</v>
      </c>
      <c r="AQ122" s="684">
        <v>5</v>
      </c>
      <c r="AR122" s="685">
        <v>4</v>
      </c>
      <c r="AS122" s="686">
        <v>4</v>
      </c>
      <c r="AT122" s="662"/>
      <c r="AU122" s="687">
        <v>2</v>
      </c>
      <c r="AV122" s="688">
        <v>4</v>
      </c>
      <c r="AW122" s="689">
        <v>3</v>
      </c>
      <c r="AX122" s="687">
        <v>10</v>
      </c>
      <c r="AY122" s="662"/>
      <c r="AZ122" s="690">
        <v>2</v>
      </c>
      <c r="BA122" s="691">
        <v>3</v>
      </c>
      <c r="BB122" s="692">
        <v>2</v>
      </c>
      <c r="BC122" s="690">
        <v>2</v>
      </c>
      <c r="BD122" s="662"/>
      <c r="BE122" s="693">
        <v>2</v>
      </c>
      <c r="BF122" s="694">
        <v>2</v>
      </c>
      <c r="BG122" s="695">
        <v>1</v>
      </c>
      <c r="BH122" s="693">
        <v>12</v>
      </c>
      <c r="BI122" s="662"/>
      <c r="BJ122" s="696">
        <v>2</v>
      </c>
      <c r="BK122" s="1087" t="s">
        <v>22</v>
      </c>
      <c r="BL122" s="1087"/>
      <c r="BM122" s="1087"/>
      <c r="BN122" s="662"/>
      <c r="BO122" s="699">
        <v>2</v>
      </c>
      <c r="BP122" s="1087" t="s">
        <v>22</v>
      </c>
      <c r="BQ122" s="1087"/>
      <c r="BR122" s="1087"/>
    </row>
    <row r="123" spans="2:75" s="5" customFormat="1" ht="21" customHeight="1" x14ac:dyDescent="0.4">
      <c r="B123" s="659">
        <v>3</v>
      </c>
      <c r="C123" s="660">
        <v>3</v>
      </c>
      <c r="D123" s="661">
        <v>10</v>
      </c>
      <c r="E123" s="659">
        <v>1</v>
      </c>
      <c r="F123" s="662"/>
      <c r="G123" s="663">
        <v>3</v>
      </c>
      <c r="H123" s="664">
        <v>4</v>
      </c>
      <c r="I123" s="665">
        <v>9</v>
      </c>
      <c r="J123" s="663">
        <v>9</v>
      </c>
      <c r="K123" s="662"/>
      <c r="L123" s="666">
        <v>3</v>
      </c>
      <c r="M123" s="667">
        <v>5</v>
      </c>
      <c r="N123" s="668">
        <v>8</v>
      </c>
      <c r="O123" s="666">
        <v>3</v>
      </c>
      <c r="P123" s="662"/>
      <c r="Q123" s="669">
        <v>3</v>
      </c>
      <c r="R123" s="670">
        <v>6</v>
      </c>
      <c r="S123" s="671">
        <v>7</v>
      </c>
      <c r="T123" s="669">
        <v>7</v>
      </c>
      <c r="U123" s="662"/>
      <c r="V123" s="672">
        <v>3</v>
      </c>
      <c r="W123" s="673">
        <v>7</v>
      </c>
      <c r="X123" s="674">
        <v>6</v>
      </c>
      <c r="Y123" s="672">
        <v>5</v>
      </c>
      <c r="Z123" s="662"/>
      <c r="AA123" s="675">
        <v>3</v>
      </c>
      <c r="AB123" s="676">
        <v>7</v>
      </c>
      <c r="AC123" s="677">
        <v>5</v>
      </c>
      <c r="AD123" s="675">
        <v>5</v>
      </c>
      <c r="AE123" s="662"/>
      <c r="AF123" s="678">
        <v>3</v>
      </c>
      <c r="AG123" s="679">
        <v>6</v>
      </c>
      <c r="AH123" s="680">
        <v>4</v>
      </c>
      <c r="AI123" s="678">
        <v>7</v>
      </c>
      <c r="AJ123" s="662"/>
      <c r="AK123" s="681">
        <v>3</v>
      </c>
      <c r="AL123" s="682">
        <v>5</v>
      </c>
      <c r="AM123" s="683">
        <v>3</v>
      </c>
      <c r="AN123" s="681">
        <v>3</v>
      </c>
      <c r="AO123" s="662"/>
      <c r="AP123" s="681">
        <v>3</v>
      </c>
      <c r="AQ123" s="684">
        <v>4</v>
      </c>
      <c r="AR123" s="685">
        <v>2</v>
      </c>
      <c r="AS123" s="686">
        <v>9</v>
      </c>
      <c r="AT123" s="662"/>
      <c r="AU123" s="687">
        <v>3</v>
      </c>
      <c r="AV123" s="688">
        <v>3</v>
      </c>
      <c r="AW123" s="689">
        <v>1</v>
      </c>
      <c r="AX123" s="687">
        <v>1</v>
      </c>
      <c r="AY123" s="662"/>
      <c r="AZ123" s="690">
        <v>3</v>
      </c>
      <c r="BA123" s="691">
        <v>2</v>
      </c>
      <c r="BB123" s="692">
        <v>13</v>
      </c>
      <c r="BC123" s="690">
        <v>11</v>
      </c>
      <c r="BD123" s="662"/>
      <c r="BE123" s="693">
        <v>3</v>
      </c>
      <c r="BF123" s="694">
        <v>1</v>
      </c>
      <c r="BG123" s="695">
        <v>14</v>
      </c>
      <c r="BH123" s="693">
        <v>14</v>
      </c>
      <c r="BI123" s="662"/>
      <c r="BJ123" s="696">
        <v>3</v>
      </c>
      <c r="BK123" s="697">
        <v>2</v>
      </c>
      <c r="BL123" s="698">
        <v>11</v>
      </c>
      <c r="BM123" s="696">
        <v>11</v>
      </c>
      <c r="BN123" s="662"/>
      <c r="BO123" s="699">
        <v>3</v>
      </c>
      <c r="BP123" s="700">
        <v>1</v>
      </c>
      <c r="BQ123" s="701">
        <v>12</v>
      </c>
      <c r="BR123" s="699">
        <v>14</v>
      </c>
    </row>
    <row r="124" spans="2:75" s="5" customFormat="1" ht="21" customHeight="1" x14ac:dyDescent="0.4">
      <c r="B124" s="659">
        <v>4</v>
      </c>
      <c r="C124" s="660">
        <v>4</v>
      </c>
      <c r="D124" s="661">
        <v>8</v>
      </c>
      <c r="E124" s="659">
        <v>8</v>
      </c>
      <c r="F124" s="662"/>
      <c r="G124" s="663">
        <v>4</v>
      </c>
      <c r="H124" s="664">
        <v>5</v>
      </c>
      <c r="I124" s="665">
        <v>7</v>
      </c>
      <c r="J124" s="663">
        <v>2</v>
      </c>
      <c r="K124" s="662"/>
      <c r="L124" s="666">
        <v>4</v>
      </c>
      <c r="M124" s="667">
        <v>6</v>
      </c>
      <c r="N124" s="668">
        <v>6</v>
      </c>
      <c r="O124" s="666">
        <v>6</v>
      </c>
      <c r="P124" s="662"/>
      <c r="Q124" s="669">
        <v>4</v>
      </c>
      <c r="R124" s="670">
        <v>7</v>
      </c>
      <c r="S124" s="671">
        <v>5</v>
      </c>
      <c r="T124" s="669">
        <v>4</v>
      </c>
      <c r="U124" s="662"/>
      <c r="V124" s="672">
        <v>4</v>
      </c>
      <c r="W124" s="673">
        <v>7</v>
      </c>
      <c r="X124" s="674">
        <v>4</v>
      </c>
      <c r="Y124" s="672">
        <v>4</v>
      </c>
      <c r="Z124" s="662"/>
      <c r="AA124" s="675">
        <v>4</v>
      </c>
      <c r="AB124" s="676">
        <v>6</v>
      </c>
      <c r="AC124" s="677">
        <v>3</v>
      </c>
      <c r="AD124" s="675">
        <v>6</v>
      </c>
      <c r="AE124" s="662"/>
      <c r="AF124" s="678">
        <v>4</v>
      </c>
      <c r="AG124" s="679">
        <v>5</v>
      </c>
      <c r="AH124" s="680">
        <v>2</v>
      </c>
      <c r="AI124" s="678">
        <v>2</v>
      </c>
      <c r="AJ124" s="662"/>
      <c r="AK124" s="681">
        <v>4</v>
      </c>
      <c r="AL124" s="682">
        <v>4</v>
      </c>
      <c r="AM124" s="683">
        <v>1</v>
      </c>
      <c r="AN124" s="681">
        <v>8</v>
      </c>
      <c r="AO124" s="662"/>
      <c r="AP124" s="681">
        <v>4</v>
      </c>
      <c r="AQ124" s="684">
        <v>3</v>
      </c>
      <c r="AR124" s="685">
        <v>13</v>
      </c>
      <c r="AS124" s="686">
        <v>13</v>
      </c>
      <c r="AT124" s="662"/>
      <c r="AU124" s="687">
        <v>4</v>
      </c>
      <c r="AV124" s="688">
        <v>2</v>
      </c>
      <c r="AW124" s="689">
        <v>14</v>
      </c>
      <c r="AX124" s="687">
        <v>10</v>
      </c>
      <c r="AY124" s="662"/>
      <c r="AZ124" s="690">
        <v>4</v>
      </c>
      <c r="BA124" s="1087" t="s">
        <v>22</v>
      </c>
      <c r="BB124" s="1087"/>
      <c r="BC124" s="1087"/>
      <c r="BD124" s="662"/>
      <c r="BE124" s="693">
        <v>4</v>
      </c>
      <c r="BF124" s="1087" t="s">
        <v>22</v>
      </c>
      <c r="BG124" s="1087"/>
      <c r="BH124" s="1087"/>
      <c r="BI124" s="662"/>
      <c r="BJ124" s="696">
        <v>4</v>
      </c>
      <c r="BK124" s="697">
        <v>3</v>
      </c>
      <c r="BL124" s="698">
        <v>9</v>
      </c>
      <c r="BM124" s="696">
        <v>13</v>
      </c>
      <c r="BN124" s="662"/>
      <c r="BO124" s="699">
        <v>4</v>
      </c>
      <c r="BP124" s="700">
        <v>2</v>
      </c>
      <c r="BQ124" s="701">
        <v>10</v>
      </c>
      <c r="BR124" s="699">
        <v>10</v>
      </c>
    </row>
    <row r="125" spans="2:75" s="5" customFormat="1" ht="21" customHeight="1" x14ac:dyDescent="0.4">
      <c r="B125" s="659">
        <v>5</v>
      </c>
      <c r="C125" s="660">
        <v>5</v>
      </c>
      <c r="D125" s="661">
        <v>6</v>
      </c>
      <c r="E125" s="659">
        <v>1</v>
      </c>
      <c r="F125" s="662"/>
      <c r="G125" s="663">
        <v>5</v>
      </c>
      <c r="H125" s="664">
        <v>6</v>
      </c>
      <c r="I125" s="665">
        <v>5</v>
      </c>
      <c r="J125" s="663">
        <v>5</v>
      </c>
      <c r="K125" s="662"/>
      <c r="L125" s="666">
        <v>5</v>
      </c>
      <c r="M125" s="667">
        <v>7</v>
      </c>
      <c r="N125" s="668">
        <v>4</v>
      </c>
      <c r="O125" s="666">
        <v>3</v>
      </c>
      <c r="P125" s="662"/>
      <c r="Q125" s="669">
        <v>5</v>
      </c>
      <c r="R125" s="670">
        <v>7</v>
      </c>
      <c r="S125" s="671">
        <v>3</v>
      </c>
      <c r="T125" s="669">
        <v>3</v>
      </c>
      <c r="U125" s="662"/>
      <c r="V125" s="672">
        <v>5</v>
      </c>
      <c r="W125" s="673">
        <v>6</v>
      </c>
      <c r="X125" s="674">
        <v>2</v>
      </c>
      <c r="Y125" s="672">
        <v>5</v>
      </c>
      <c r="Z125" s="662"/>
      <c r="AA125" s="675">
        <v>5</v>
      </c>
      <c r="AB125" s="676">
        <v>5</v>
      </c>
      <c r="AC125" s="677">
        <v>1</v>
      </c>
      <c r="AD125" s="675">
        <v>1</v>
      </c>
      <c r="AE125" s="662"/>
      <c r="AF125" s="678">
        <v>5</v>
      </c>
      <c r="AG125" s="679">
        <v>4</v>
      </c>
      <c r="AH125" s="680">
        <v>13</v>
      </c>
      <c r="AI125" s="678">
        <v>7</v>
      </c>
      <c r="AJ125" s="662"/>
      <c r="AK125" s="681">
        <v>5</v>
      </c>
      <c r="AL125" s="682">
        <v>3</v>
      </c>
      <c r="AM125" s="683">
        <v>14</v>
      </c>
      <c r="AN125" s="681">
        <v>14</v>
      </c>
      <c r="AO125" s="662"/>
      <c r="AP125" s="681">
        <v>5</v>
      </c>
      <c r="AQ125" s="684">
        <v>2</v>
      </c>
      <c r="AR125" s="685">
        <v>11</v>
      </c>
      <c r="AS125" s="686">
        <v>9</v>
      </c>
      <c r="AT125" s="662"/>
      <c r="AU125" s="687">
        <v>5</v>
      </c>
      <c r="AV125" s="688">
        <v>1</v>
      </c>
      <c r="AW125" s="689">
        <v>12</v>
      </c>
      <c r="AX125" s="687">
        <v>12</v>
      </c>
      <c r="AY125" s="662"/>
      <c r="AZ125" s="690">
        <v>5</v>
      </c>
      <c r="BA125" s="691">
        <v>2</v>
      </c>
      <c r="BB125" s="692">
        <v>9</v>
      </c>
      <c r="BC125" s="690">
        <v>9</v>
      </c>
      <c r="BD125" s="662"/>
      <c r="BE125" s="693">
        <v>5</v>
      </c>
      <c r="BF125" s="694">
        <v>1</v>
      </c>
      <c r="BG125" s="695">
        <v>10</v>
      </c>
      <c r="BH125" s="693">
        <v>12</v>
      </c>
      <c r="BI125" s="662"/>
      <c r="BJ125" s="696">
        <v>5</v>
      </c>
      <c r="BK125" s="697">
        <v>4</v>
      </c>
      <c r="BL125" s="698">
        <v>7</v>
      </c>
      <c r="BM125" s="696">
        <v>7</v>
      </c>
      <c r="BN125" s="662"/>
      <c r="BO125" s="699">
        <v>5</v>
      </c>
      <c r="BP125" s="700">
        <v>3</v>
      </c>
      <c r="BQ125" s="701">
        <v>8</v>
      </c>
      <c r="BR125" s="699">
        <v>14</v>
      </c>
    </row>
    <row r="126" spans="2:75" s="5" customFormat="1" ht="21" customHeight="1" x14ac:dyDescent="0.4">
      <c r="B126" s="659">
        <v>6</v>
      </c>
      <c r="C126" s="660">
        <v>6</v>
      </c>
      <c r="D126" s="661">
        <v>4</v>
      </c>
      <c r="E126" s="659">
        <v>4</v>
      </c>
      <c r="F126" s="662"/>
      <c r="G126" s="663">
        <v>6</v>
      </c>
      <c r="H126" s="664">
        <v>7</v>
      </c>
      <c r="I126" s="665">
        <v>3</v>
      </c>
      <c r="J126" s="663">
        <v>2</v>
      </c>
      <c r="K126" s="662"/>
      <c r="L126" s="666">
        <v>6</v>
      </c>
      <c r="M126" s="667">
        <v>7</v>
      </c>
      <c r="N126" s="668">
        <v>2</v>
      </c>
      <c r="O126" s="666">
        <v>2</v>
      </c>
      <c r="P126" s="662"/>
      <c r="Q126" s="669">
        <v>6</v>
      </c>
      <c r="R126" s="670">
        <v>6</v>
      </c>
      <c r="S126" s="671">
        <v>1</v>
      </c>
      <c r="T126" s="669">
        <v>4</v>
      </c>
      <c r="U126" s="662"/>
      <c r="V126" s="672">
        <v>6</v>
      </c>
      <c r="W126" s="673">
        <v>5</v>
      </c>
      <c r="X126" s="674">
        <v>13</v>
      </c>
      <c r="Y126" s="672">
        <v>13</v>
      </c>
      <c r="Z126" s="662"/>
      <c r="AA126" s="675">
        <v>6</v>
      </c>
      <c r="AB126" s="676">
        <v>4</v>
      </c>
      <c r="AC126" s="677">
        <v>14</v>
      </c>
      <c r="AD126" s="675">
        <v>6</v>
      </c>
      <c r="AE126" s="662"/>
      <c r="AF126" s="678">
        <v>6</v>
      </c>
      <c r="AG126" s="679">
        <v>3</v>
      </c>
      <c r="AH126" s="680">
        <v>11</v>
      </c>
      <c r="AI126" s="678">
        <v>11</v>
      </c>
      <c r="AJ126" s="662"/>
      <c r="AK126" s="681">
        <v>6</v>
      </c>
      <c r="AL126" s="682">
        <v>2</v>
      </c>
      <c r="AM126" s="683">
        <v>12</v>
      </c>
      <c r="AN126" s="681">
        <v>8</v>
      </c>
      <c r="AO126" s="662"/>
      <c r="AP126" s="687">
        <v>6</v>
      </c>
      <c r="AQ126" s="1087" t="s">
        <v>22</v>
      </c>
      <c r="AR126" s="1087"/>
      <c r="AS126" s="1087"/>
      <c r="AT126" s="662"/>
      <c r="AU126" s="687">
        <v>6</v>
      </c>
      <c r="AV126" s="1087" t="s">
        <v>22</v>
      </c>
      <c r="AW126" s="1087"/>
      <c r="AX126" s="1087"/>
      <c r="AY126" s="662"/>
      <c r="AZ126" s="690">
        <v>6</v>
      </c>
      <c r="BA126" s="691">
        <v>3</v>
      </c>
      <c r="BB126" s="692">
        <v>7</v>
      </c>
      <c r="BC126" s="690">
        <v>11</v>
      </c>
      <c r="BD126" s="662"/>
      <c r="BE126" s="693">
        <v>6</v>
      </c>
      <c r="BF126" s="694">
        <v>2</v>
      </c>
      <c r="BG126" s="695">
        <v>8</v>
      </c>
      <c r="BH126" s="693">
        <v>8</v>
      </c>
      <c r="BI126" s="662"/>
      <c r="BJ126" s="696">
        <v>6</v>
      </c>
      <c r="BK126" s="697">
        <v>5</v>
      </c>
      <c r="BL126" s="698">
        <v>5</v>
      </c>
      <c r="BM126" s="696">
        <v>13</v>
      </c>
      <c r="BN126" s="662"/>
      <c r="BO126" s="699">
        <v>6</v>
      </c>
      <c r="BP126" s="700">
        <v>4</v>
      </c>
      <c r="BQ126" s="701">
        <v>6</v>
      </c>
      <c r="BR126" s="699">
        <v>6</v>
      </c>
    </row>
    <row r="127" spans="2:75" s="5" customFormat="1" ht="21" customHeight="1" x14ac:dyDescent="0.4">
      <c r="B127" s="659">
        <v>7</v>
      </c>
      <c r="C127" s="660">
        <v>7</v>
      </c>
      <c r="D127" s="661">
        <v>2</v>
      </c>
      <c r="E127" s="659">
        <v>1</v>
      </c>
      <c r="F127" s="662"/>
      <c r="G127" s="663">
        <v>7</v>
      </c>
      <c r="H127" s="664">
        <v>7</v>
      </c>
      <c r="I127" s="665">
        <v>1</v>
      </c>
      <c r="J127" s="663">
        <v>1</v>
      </c>
      <c r="K127" s="662"/>
      <c r="L127" s="666">
        <v>7</v>
      </c>
      <c r="M127" s="667">
        <v>6</v>
      </c>
      <c r="N127" s="668">
        <v>13</v>
      </c>
      <c r="O127" s="666">
        <v>3</v>
      </c>
      <c r="P127" s="662"/>
      <c r="Q127" s="669">
        <v>7</v>
      </c>
      <c r="R127" s="670">
        <v>5</v>
      </c>
      <c r="S127" s="671">
        <v>14</v>
      </c>
      <c r="T127" s="669">
        <v>14</v>
      </c>
      <c r="U127" s="662"/>
      <c r="V127" s="672">
        <v>7</v>
      </c>
      <c r="W127" s="673">
        <v>4</v>
      </c>
      <c r="X127" s="674">
        <v>11</v>
      </c>
      <c r="Y127" s="672">
        <v>5</v>
      </c>
      <c r="Z127" s="662"/>
      <c r="AA127" s="675">
        <v>7</v>
      </c>
      <c r="AB127" s="676">
        <v>3</v>
      </c>
      <c r="AC127" s="677">
        <v>12</v>
      </c>
      <c r="AD127" s="675">
        <v>12</v>
      </c>
      <c r="AE127" s="662"/>
      <c r="AF127" s="678">
        <v>7</v>
      </c>
      <c r="AG127" s="679">
        <v>2</v>
      </c>
      <c r="AH127" s="680">
        <v>9</v>
      </c>
      <c r="AI127" s="678">
        <v>7</v>
      </c>
      <c r="AJ127" s="662"/>
      <c r="AK127" s="681">
        <v>7</v>
      </c>
      <c r="AL127" s="682">
        <v>1</v>
      </c>
      <c r="AM127" s="702">
        <v>10</v>
      </c>
      <c r="AN127" s="681">
        <v>10</v>
      </c>
      <c r="AO127" s="662"/>
      <c r="AP127" s="681">
        <v>7</v>
      </c>
      <c r="AQ127" s="684">
        <v>2</v>
      </c>
      <c r="AR127" s="685">
        <v>7</v>
      </c>
      <c r="AS127" s="686">
        <v>7</v>
      </c>
      <c r="AT127" s="662"/>
      <c r="AU127" s="687">
        <v>7</v>
      </c>
      <c r="AV127" s="688">
        <v>1</v>
      </c>
      <c r="AW127" s="689">
        <v>8</v>
      </c>
      <c r="AX127" s="687">
        <v>10</v>
      </c>
      <c r="AY127" s="662"/>
      <c r="AZ127" s="690">
        <v>7</v>
      </c>
      <c r="BA127" s="691">
        <v>4</v>
      </c>
      <c r="BB127" s="692">
        <v>5</v>
      </c>
      <c r="BC127" s="690">
        <v>5</v>
      </c>
      <c r="BD127" s="662"/>
      <c r="BE127" s="693">
        <v>7</v>
      </c>
      <c r="BF127" s="694">
        <v>3</v>
      </c>
      <c r="BG127" s="695">
        <v>6</v>
      </c>
      <c r="BH127" s="693">
        <v>12</v>
      </c>
      <c r="BI127" s="662"/>
      <c r="BJ127" s="696">
        <v>7</v>
      </c>
      <c r="BK127" s="697">
        <v>6</v>
      </c>
      <c r="BL127" s="698">
        <v>3</v>
      </c>
      <c r="BM127" s="696">
        <v>3</v>
      </c>
      <c r="BN127" s="662"/>
      <c r="BO127" s="699">
        <v>7</v>
      </c>
      <c r="BP127" s="700">
        <v>5</v>
      </c>
      <c r="BQ127" s="701">
        <v>4</v>
      </c>
      <c r="BR127" s="699">
        <v>14</v>
      </c>
    </row>
    <row r="128" spans="2:75" s="5" customFormat="1" ht="21" customHeight="1" x14ac:dyDescent="0.4">
      <c r="B128" s="659">
        <v>8</v>
      </c>
      <c r="C128" s="660">
        <v>7</v>
      </c>
      <c r="D128" s="661">
        <v>13</v>
      </c>
      <c r="E128" s="659">
        <v>13</v>
      </c>
      <c r="F128" s="662"/>
      <c r="G128" s="663">
        <v>8</v>
      </c>
      <c r="H128" s="664">
        <v>6</v>
      </c>
      <c r="I128" s="665">
        <v>14</v>
      </c>
      <c r="J128" s="663">
        <v>2</v>
      </c>
      <c r="K128" s="662"/>
      <c r="L128" s="666">
        <v>8</v>
      </c>
      <c r="M128" s="667">
        <v>5</v>
      </c>
      <c r="N128" s="668">
        <v>11</v>
      </c>
      <c r="O128" s="666">
        <v>11</v>
      </c>
      <c r="P128" s="662"/>
      <c r="Q128" s="669">
        <v>8</v>
      </c>
      <c r="R128" s="670">
        <v>4</v>
      </c>
      <c r="S128" s="671">
        <v>12</v>
      </c>
      <c r="T128" s="669">
        <v>4</v>
      </c>
      <c r="U128" s="662"/>
      <c r="V128" s="672">
        <v>8</v>
      </c>
      <c r="W128" s="673">
        <v>3</v>
      </c>
      <c r="X128" s="674">
        <v>9</v>
      </c>
      <c r="Y128" s="672">
        <v>9</v>
      </c>
      <c r="Z128" s="662"/>
      <c r="AA128" s="675">
        <v>8</v>
      </c>
      <c r="AB128" s="676">
        <v>2</v>
      </c>
      <c r="AC128" s="677">
        <v>10</v>
      </c>
      <c r="AD128" s="675">
        <v>6</v>
      </c>
      <c r="AE128" s="662"/>
      <c r="AF128" s="678">
        <v>8</v>
      </c>
      <c r="AG128" s="1087" t="s">
        <v>22</v>
      </c>
      <c r="AH128" s="1087"/>
      <c r="AI128" s="1087"/>
      <c r="AJ128" s="662"/>
      <c r="AK128" s="681">
        <v>8</v>
      </c>
      <c r="AL128" s="1087" t="s">
        <v>22</v>
      </c>
      <c r="AM128" s="1087"/>
      <c r="AN128" s="1087"/>
      <c r="AO128" s="662"/>
      <c r="AP128" s="681">
        <v>8</v>
      </c>
      <c r="AQ128" s="684">
        <v>3</v>
      </c>
      <c r="AR128" s="685">
        <v>5</v>
      </c>
      <c r="AS128" s="686">
        <v>9</v>
      </c>
      <c r="AT128" s="662"/>
      <c r="AU128" s="687">
        <v>8</v>
      </c>
      <c r="AV128" s="688">
        <v>2</v>
      </c>
      <c r="AW128" s="689">
        <v>6</v>
      </c>
      <c r="AX128" s="687">
        <v>6</v>
      </c>
      <c r="AY128" s="662"/>
      <c r="AZ128" s="690">
        <v>8</v>
      </c>
      <c r="BA128" s="691">
        <v>5</v>
      </c>
      <c r="BB128" s="692">
        <v>3</v>
      </c>
      <c r="BC128" s="690">
        <v>11</v>
      </c>
      <c r="BD128" s="662"/>
      <c r="BE128" s="693">
        <v>8</v>
      </c>
      <c r="BF128" s="694">
        <v>4</v>
      </c>
      <c r="BG128" s="695">
        <v>4</v>
      </c>
      <c r="BH128" s="693">
        <v>4</v>
      </c>
      <c r="BI128" s="662"/>
      <c r="BJ128" s="696">
        <v>8</v>
      </c>
      <c r="BK128" s="697">
        <v>7</v>
      </c>
      <c r="BL128" s="698">
        <v>1</v>
      </c>
      <c r="BM128" s="696">
        <v>13</v>
      </c>
      <c r="BN128" s="662"/>
      <c r="BO128" s="699">
        <v>8</v>
      </c>
      <c r="BP128" s="700">
        <v>6</v>
      </c>
      <c r="BQ128" s="701">
        <v>2</v>
      </c>
      <c r="BR128" s="699">
        <v>2</v>
      </c>
    </row>
    <row r="129" spans="2:70" s="5" customFormat="1" ht="21" customHeight="1" x14ac:dyDescent="0.4">
      <c r="B129" s="659">
        <v>9</v>
      </c>
      <c r="C129" s="660">
        <v>6</v>
      </c>
      <c r="D129" s="661">
        <v>11</v>
      </c>
      <c r="E129" s="659">
        <v>1</v>
      </c>
      <c r="F129" s="662"/>
      <c r="G129" s="663">
        <v>9</v>
      </c>
      <c r="H129" s="664">
        <v>5</v>
      </c>
      <c r="I129" s="665">
        <v>12</v>
      </c>
      <c r="J129" s="663">
        <v>12</v>
      </c>
      <c r="K129" s="662"/>
      <c r="L129" s="666">
        <v>9</v>
      </c>
      <c r="M129" s="667">
        <v>4</v>
      </c>
      <c r="N129" s="668">
        <v>9</v>
      </c>
      <c r="O129" s="666">
        <v>3</v>
      </c>
      <c r="P129" s="662"/>
      <c r="Q129" s="669">
        <v>9</v>
      </c>
      <c r="R129" s="670">
        <v>3</v>
      </c>
      <c r="S129" s="671">
        <v>10</v>
      </c>
      <c r="T129" s="669">
        <v>10</v>
      </c>
      <c r="U129" s="662"/>
      <c r="V129" s="672">
        <v>9</v>
      </c>
      <c r="W129" s="673">
        <v>2</v>
      </c>
      <c r="X129" s="674">
        <v>7</v>
      </c>
      <c r="Y129" s="672">
        <v>5</v>
      </c>
      <c r="Z129" s="662"/>
      <c r="AA129" s="675">
        <v>9</v>
      </c>
      <c r="AB129" s="676">
        <v>1</v>
      </c>
      <c r="AC129" s="677">
        <v>8</v>
      </c>
      <c r="AD129" s="675">
        <v>8</v>
      </c>
      <c r="AE129" s="662"/>
      <c r="AF129" s="678">
        <v>9</v>
      </c>
      <c r="AG129" s="679">
        <v>2</v>
      </c>
      <c r="AH129" s="680">
        <v>5</v>
      </c>
      <c r="AI129" s="678">
        <v>5</v>
      </c>
      <c r="AJ129" s="662"/>
      <c r="AK129" s="681">
        <v>9</v>
      </c>
      <c r="AL129" s="682">
        <v>1</v>
      </c>
      <c r="AM129" s="683">
        <v>6</v>
      </c>
      <c r="AN129" s="681">
        <v>8</v>
      </c>
      <c r="AO129" s="662"/>
      <c r="AP129" s="681">
        <v>9</v>
      </c>
      <c r="AQ129" s="684">
        <v>4</v>
      </c>
      <c r="AR129" s="685">
        <v>3</v>
      </c>
      <c r="AS129" s="686">
        <v>3</v>
      </c>
      <c r="AT129" s="662"/>
      <c r="AU129" s="687">
        <v>9</v>
      </c>
      <c r="AV129" s="688">
        <v>3</v>
      </c>
      <c r="AW129" s="689">
        <v>4</v>
      </c>
      <c r="AX129" s="687">
        <v>10</v>
      </c>
      <c r="AY129" s="662"/>
      <c r="AZ129" s="690">
        <v>9</v>
      </c>
      <c r="BA129" s="691">
        <v>6</v>
      </c>
      <c r="BB129" s="692">
        <v>1</v>
      </c>
      <c r="BC129" s="690">
        <v>1</v>
      </c>
      <c r="BD129" s="662"/>
      <c r="BE129" s="693">
        <v>9</v>
      </c>
      <c r="BF129" s="694">
        <v>5</v>
      </c>
      <c r="BG129" s="695">
        <v>2</v>
      </c>
      <c r="BH129" s="693">
        <v>12</v>
      </c>
      <c r="BI129" s="662"/>
      <c r="BJ129" s="696">
        <v>9</v>
      </c>
      <c r="BK129" s="697">
        <v>7</v>
      </c>
      <c r="BL129" s="698">
        <v>14</v>
      </c>
      <c r="BM129" s="696">
        <v>14</v>
      </c>
      <c r="BN129" s="662"/>
      <c r="BO129" s="699">
        <v>9</v>
      </c>
      <c r="BP129" s="700">
        <v>7</v>
      </c>
      <c r="BQ129" s="701">
        <v>13</v>
      </c>
      <c r="BR129" s="699">
        <v>14</v>
      </c>
    </row>
    <row r="130" spans="2:70" s="5" customFormat="1" ht="21" customHeight="1" x14ac:dyDescent="0.4">
      <c r="B130" s="659">
        <v>10</v>
      </c>
      <c r="C130" s="660">
        <v>5</v>
      </c>
      <c r="D130" s="661">
        <v>9</v>
      </c>
      <c r="E130" s="659">
        <v>9</v>
      </c>
      <c r="F130" s="662"/>
      <c r="G130" s="663">
        <v>10</v>
      </c>
      <c r="H130" s="664">
        <v>4</v>
      </c>
      <c r="I130" s="665">
        <v>10</v>
      </c>
      <c r="J130" s="663">
        <v>2</v>
      </c>
      <c r="K130" s="662"/>
      <c r="L130" s="666">
        <v>10</v>
      </c>
      <c r="M130" s="667">
        <v>3</v>
      </c>
      <c r="N130" s="668">
        <v>7</v>
      </c>
      <c r="O130" s="666">
        <v>7</v>
      </c>
      <c r="P130" s="662"/>
      <c r="Q130" s="669">
        <v>10</v>
      </c>
      <c r="R130" s="670">
        <v>2</v>
      </c>
      <c r="S130" s="671">
        <v>8</v>
      </c>
      <c r="T130" s="669">
        <v>4</v>
      </c>
      <c r="U130" s="662"/>
      <c r="V130" s="672">
        <v>10</v>
      </c>
      <c r="W130" s="1087" t="s">
        <v>22</v>
      </c>
      <c r="X130" s="1087"/>
      <c r="Y130" s="1087"/>
      <c r="Z130" s="662"/>
      <c r="AA130" s="675">
        <v>10</v>
      </c>
      <c r="AB130" s="1087" t="s">
        <v>22</v>
      </c>
      <c r="AC130" s="1087"/>
      <c r="AD130" s="1087"/>
      <c r="AE130" s="662"/>
      <c r="AF130" s="678">
        <v>10</v>
      </c>
      <c r="AG130" s="679">
        <v>3</v>
      </c>
      <c r="AH130" s="680">
        <v>3</v>
      </c>
      <c r="AI130" s="678">
        <v>7</v>
      </c>
      <c r="AJ130" s="662"/>
      <c r="AK130" s="681">
        <v>10</v>
      </c>
      <c r="AL130" s="682">
        <v>2</v>
      </c>
      <c r="AM130" s="683">
        <v>4</v>
      </c>
      <c r="AN130" s="681">
        <v>4</v>
      </c>
      <c r="AO130" s="662"/>
      <c r="AP130" s="681">
        <v>10</v>
      </c>
      <c r="AQ130" s="684">
        <v>5</v>
      </c>
      <c r="AR130" s="685">
        <v>1</v>
      </c>
      <c r="AS130" s="686">
        <v>9</v>
      </c>
      <c r="AT130" s="662"/>
      <c r="AU130" s="687">
        <v>10</v>
      </c>
      <c r="AV130" s="688">
        <v>4</v>
      </c>
      <c r="AW130" s="689">
        <v>2</v>
      </c>
      <c r="AX130" s="687">
        <v>2</v>
      </c>
      <c r="AY130" s="662"/>
      <c r="AZ130" s="690">
        <v>10</v>
      </c>
      <c r="BA130" s="691">
        <v>7</v>
      </c>
      <c r="BB130" s="692">
        <v>14</v>
      </c>
      <c r="BC130" s="690">
        <v>11</v>
      </c>
      <c r="BD130" s="662"/>
      <c r="BE130" s="693">
        <v>10</v>
      </c>
      <c r="BF130" s="694">
        <v>6</v>
      </c>
      <c r="BG130" s="695">
        <v>13</v>
      </c>
      <c r="BH130" s="693">
        <v>13</v>
      </c>
      <c r="BI130" s="662"/>
      <c r="BJ130" s="696">
        <v>10</v>
      </c>
      <c r="BK130" s="697">
        <v>6</v>
      </c>
      <c r="BL130" s="698">
        <v>12</v>
      </c>
      <c r="BM130" s="696">
        <v>13</v>
      </c>
      <c r="BN130" s="662"/>
      <c r="BO130" s="699">
        <v>10</v>
      </c>
      <c r="BP130" s="700">
        <v>7</v>
      </c>
      <c r="BQ130" s="701">
        <v>11</v>
      </c>
      <c r="BR130" s="699">
        <v>11</v>
      </c>
    </row>
    <row r="131" spans="2:70" s="5" customFormat="1" ht="21" customHeight="1" x14ac:dyDescent="0.4">
      <c r="B131" s="659">
        <v>11</v>
      </c>
      <c r="C131" s="660">
        <v>4</v>
      </c>
      <c r="D131" s="661">
        <v>7</v>
      </c>
      <c r="E131" s="659">
        <v>1</v>
      </c>
      <c r="F131" s="662"/>
      <c r="G131" s="663">
        <v>11</v>
      </c>
      <c r="H131" s="664">
        <v>3</v>
      </c>
      <c r="I131" s="665">
        <v>8</v>
      </c>
      <c r="J131" s="663">
        <v>8</v>
      </c>
      <c r="K131" s="662"/>
      <c r="L131" s="666">
        <v>11</v>
      </c>
      <c r="M131" s="667">
        <v>2</v>
      </c>
      <c r="N131" s="668">
        <v>5</v>
      </c>
      <c r="O131" s="666">
        <v>3</v>
      </c>
      <c r="P131" s="662"/>
      <c r="Q131" s="669">
        <v>11</v>
      </c>
      <c r="R131" s="670">
        <v>1</v>
      </c>
      <c r="S131" s="671">
        <v>6</v>
      </c>
      <c r="T131" s="669">
        <v>6</v>
      </c>
      <c r="U131" s="662"/>
      <c r="V131" s="672">
        <v>11</v>
      </c>
      <c r="W131" s="673">
        <v>2</v>
      </c>
      <c r="X131" s="674">
        <v>3</v>
      </c>
      <c r="Y131" s="672">
        <v>3</v>
      </c>
      <c r="Z131" s="662"/>
      <c r="AA131" s="675">
        <v>11</v>
      </c>
      <c r="AB131" s="676">
        <v>1</v>
      </c>
      <c r="AC131" s="677">
        <v>4</v>
      </c>
      <c r="AD131" s="675">
        <v>6</v>
      </c>
      <c r="AE131" s="662"/>
      <c r="AF131" s="678">
        <v>11</v>
      </c>
      <c r="AG131" s="679">
        <v>4</v>
      </c>
      <c r="AH131" s="680">
        <v>1</v>
      </c>
      <c r="AI131" s="678">
        <v>1</v>
      </c>
      <c r="AJ131" s="662"/>
      <c r="AK131" s="681">
        <v>11</v>
      </c>
      <c r="AL131" s="682">
        <v>3</v>
      </c>
      <c r="AM131" s="683">
        <v>2</v>
      </c>
      <c r="AN131" s="681">
        <v>8</v>
      </c>
      <c r="AO131" s="662"/>
      <c r="AP131" s="681">
        <v>11</v>
      </c>
      <c r="AQ131" s="684">
        <v>6</v>
      </c>
      <c r="AR131" s="685">
        <v>14</v>
      </c>
      <c r="AS131" s="686">
        <v>14</v>
      </c>
      <c r="AT131" s="662"/>
      <c r="AU131" s="687">
        <v>11</v>
      </c>
      <c r="AV131" s="688">
        <v>5</v>
      </c>
      <c r="AW131" s="689">
        <v>13</v>
      </c>
      <c r="AX131" s="687">
        <v>10</v>
      </c>
      <c r="AY131" s="662"/>
      <c r="AZ131" s="690">
        <v>11</v>
      </c>
      <c r="BA131" s="691">
        <v>7</v>
      </c>
      <c r="BB131" s="692">
        <v>12</v>
      </c>
      <c r="BC131" s="690">
        <v>12</v>
      </c>
      <c r="BD131" s="662"/>
      <c r="BE131" s="693">
        <v>11</v>
      </c>
      <c r="BF131" s="694">
        <v>7</v>
      </c>
      <c r="BG131" s="695">
        <v>11</v>
      </c>
      <c r="BH131" s="693">
        <v>12</v>
      </c>
      <c r="BI131" s="662"/>
      <c r="BJ131" s="696">
        <v>11</v>
      </c>
      <c r="BK131" s="697">
        <v>5</v>
      </c>
      <c r="BL131" s="698">
        <v>10</v>
      </c>
      <c r="BM131" s="696">
        <v>10</v>
      </c>
      <c r="BN131" s="662"/>
      <c r="BO131" s="699">
        <v>11</v>
      </c>
      <c r="BP131" s="700">
        <v>6</v>
      </c>
      <c r="BQ131" s="701">
        <v>9</v>
      </c>
      <c r="BR131" s="699">
        <v>14</v>
      </c>
    </row>
    <row r="132" spans="2:70" s="5" customFormat="1" ht="21" customHeight="1" x14ac:dyDescent="0.4">
      <c r="B132" s="659">
        <v>12</v>
      </c>
      <c r="C132" s="660">
        <v>3</v>
      </c>
      <c r="D132" s="661">
        <v>5</v>
      </c>
      <c r="E132" s="659">
        <v>5</v>
      </c>
      <c r="F132" s="662"/>
      <c r="G132" s="663">
        <v>12</v>
      </c>
      <c r="H132" s="664">
        <v>2</v>
      </c>
      <c r="I132" s="665">
        <v>6</v>
      </c>
      <c r="J132" s="663">
        <v>2</v>
      </c>
      <c r="K132" s="662"/>
      <c r="L132" s="666">
        <v>12</v>
      </c>
      <c r="M132" s="1087" t="s">
        <v>22</v>
      </c>
      <c r="N132" s="1087"/>
      <c r="O132" s="1087"/>
      <c r="P132" s="662"/>
      <c r="Q132" s="669">
        <v>12</v>
      </c>
      <c r="R132" s="1087" t="s">
        <v>22</v>
      </c>
      <c r="S132" s="1087"/>
      <c r="T132" s="1087"/>
      <c r="U132" s="662"/>
      <c r="V132" s="672">
        <v>12</v>
      </c>
      <c r="W132" s="673">
        <v>3</v>
      </c>
      <c r="X132" s="674">
        <v>1</v>
      </c>
      <c r="Y132" s="672">
        <v>5</v>
      </c>
      <c r="Z132" s="662"/>
      <c r="AA132" s="675">
        <v>12</v>
      </c>
      <c r="AB132" s="676">
        <v>2</v>
      </c>
      <c r="AC132" s="677">
        <v>2</v>
      </c>
      <c r="AD132" s="675">
        <v>2</v>
      </c>
      <c r="AE132" s="662"/>
      <c r="AF132" s="678">
        <v>12</v>
      </c>
      <c r="AG132" s="679">
        <v>5</v>
      </c>
      <c r="AH132" s="680">
        <v>14</v>
      </c>
      <c r="AI132" s="678">
        <v>7</v>
      </c>
      <c r="AJ132" s="662"/>
      <c r="AK132" s="681">
        <v>12</v>
      </c>
      <c r="AL132" s="682">
        <v>4</v>
      </c>
      <c r="AM132" s="683">
        <v>13</v>
      </c>
      <c r="AN132" s="681">
        <v>13</v>
      </c>
      <c r="AO132" s="662"/>
      <c r="AP132" s="681">
        <v>12</v>
      </c>
      <c r="AQ132" s="684">
        <v>7</v>
      </c>
      <c r="AR132" s="685">
        <v>12</v>
      </c>
      <c r="AS132" s="686">
        <v>9</v>
      </c>
      <c r="AT132" s="662"/>
      <c r="AU132" s="687">
        <v>12</v>
      </c>
      <c r="AV132" s="688">
        <v>6</v>
      </c>
      <c r="AW132" s="689">
        <v>11</v>
      </c>
      <c r="AX132" s="687">
        <v>11</v>
      </c>
      <c r="AY132" s="662"/>
      <c r="AZ132" s="690">
        <v>12</v>
      </c>
      <c r="BA132" s="691">
        <v>6</v>
      </c>
      <c r="BB132" s="692">
        <v>10</v>
      </c>
      <c r="BC132" s="690">
        <v>11</v>
      </c>
      <c r="BD132" s="662"/>
      <c r="BE132" s="693">
        <v>12</v>
      </c>
      <c r="BF132" s="694">
        <v>7</v>
      </c>
      <c r="BG132" s="695">
        <v>9</v>
      </c>
      <c r="BH132" s="693">
        <v>9</v>
      </c>
      <c r="BI132" s="662"/>
      <c r="BJ132" s="696">
        <v>12</v>
      </c>
      <c r="BK132" s="697">
        <v>4</v>
      </c>
      <c r="BL132" s="698">
        <v>8</v>
      </c>
      <c r="BM132" s="696">
        <v>13</v>
      </c>
      <c r="BN132" s="662"/>
      <c r="BO132" s="699">
        <v>12</v>
      </c>
      <c r="BP132" s="700">
        <v>5</v>
      </c>
      <c r="BQ132" s="701">
        <v>7</v>
      </c>
      <c r="BR132" s="699">
        <v>7</v>
      </c>
    </row>
    <row r="133" spans="2:70" s="5" customFormat="1" ht="21" customHeight="1" x14ac:dyDescent="0.4">
      <c r="B133" s="659">
        <v>13</v>
      </c>
      <c r="C133" s="660">
        <v>2</v>
      </c>
      <c r="D133" s="661">
        <v>3</v>
      </c>
      <c r="E133" s="659">
        <v>1</v>
      </c>
      <c r="F133" s="662"/>
      <c r="G133" s="663">
        <v>13</v>
      </c>
      <c r="H133" s="664">
        <v>1</v>
      </c>
      <c r="I133" s="665">
        <v>4</v>
      </c>
      <c r="J133" s="663">
        <v>4</v>
      </c>
      <c r="K133" s="662"/>
      <c r="L133" s="666">
        <v>13</v>
      </c>
      <c r="M133" s="667">
        <v>2</v>
      </c>
      <c r="N133" s="668">
        <v>1</v>
      </c>
      <c r="O133" s="666">
        <v>1</v>
      </c>
      <c r="P133" s="662"/>
      <c r="Q133" s="669">
        <v>13</v>
      </c>
      <c r="R133" s="670">
        <v>1</v>
      </c>
      <c r="S133" s="671">
        <v>2</v>
      </c>
      <c r="T133" s="669">
        <v>4</v>
      </c>
      <c r="U133" s="662"/>
      <c r="V133" s="672">
        <v>13</v>
      </c>
      <c r="W133" s="673">
        <v>4</v>
      </c>
      <c r="X133" s="674">
        <v>14</v>
      </c>
      <c r="Y133" s="672">
        <v>14</v>
      </c>
      <c r="Z133" s="662"/>
      <c r="AA133" s="675">
        <v>13</v>
      </c>
      <c r="AB133" s="676">
        <v>3</v>
      </c>
      <c r="AC133" s="677">
        <v>13</v>
      </c>
      <c r="AD133" s="675">
        <v>6</v>
      </c>
      <c r="AE133" s="662"/>
      <c r="AF133" s="678">
        <v>13</v>
      </c>
      <c r="AG133" s="679">
        <v>6</v>
      </c>
      <c r="AH133" s="680">
        <v>12</v>
      </c>
      <c r="AI133" s="678">
        <v>12</v>
      </c>
      <c r="AJ133" s="662"/>
      <c r="AK133" s="681">
        <v>13</v>
      </c>
      <c r="AL133" s="682">
        <v>5</v>
      </c>
      <c r="AM133" s="683">
        <v>11</v>
      </c>
      <c r="AN133" s="681">
        <v>8</v>
      </c>
      <c r="AO133" s="662"/>
      <c r="AP133" s="681">
        <v>13</v>
      </c>
      <c r="AQ133" s="684">
        <v>7</v>
      </c>
      <c r="AR133" s="685">
        <v>10</v>
      </c>
      <c r="AS133" s="686">
        <v>10</v>
      </c>
      <c r="AT133" s="662"/>
      <c r="AU133" s="687">
        <v>13</v>
      </c>
      <c r="AV133" s="688">
        <v>7</v>
      </c>
      <c r="AW133" s="689">
        <v>9</v>
      </c>
      <c r="AX133" s="687">
        <v>10</v>
      </c>
      <c r="AY133" s="662"/>
      <c r="AZ133" s="690">
        <v>13</v>
      </c>
      <c r="BA133" s="691">
        <v>5</v>
      </c>
      <c r="BB133" s="692">
        <v>8</v>
      </c>
      <c r="BC133" s="690">
        <v>8</v>
      </c>
      <c r="BD133" s="662"/>
      <c r="BE133" s="693">
        <v>13</v>
      </c>
      <c r="BF133" s="694">
        <v>6</v>
      </c>
      <c r="BG133" s="695">
        <v>7</v>
      </c>
      <c r="BH133" s="693">
        <v>12</v>
      </c>
      <c r="BI133" s="662"/>
      <c r="BJ133" s="696">
        <v>13</v>
      </c>
      <c r="BK133" s="697">
        <v>3</v>
      </c>
      <c r="BL133" s="698">
        <v>6</v>
      </c>
      <c r="BM133" s="696">
        <v>6</v>
      </c>
      <c r="BN133" s="662"/>
      <c r="BO133" s="699">
        <v>13</v>
      </c>
      <c r="BP133" s="700">
        <v>4</v>
      </c>
      <c r="BQ133" s="701">
        <v>5</v>
      </c>
      <c r="BR133" s="699">
        <v>14</v>
      </c>
    </row>
    <row r="134" spans="2:70" s="5" customFormat="1" ht="21" customHeight="1" x14ac:dyDescent="0.4">
      <c r="B134" s="659">
        <v>14</v>
      </c>
      <c r="C134" s="1087" t="s">
        <v>22</v>
      </c>
      <c r="D134" s="1087"/>
      <c r="E134" s="1087"/>
      <c r="F134" s="662"/>
      <c r="G134" s="663">
        <v>14</v>
      </c>
      <c r="H134" s="1087" t="s">
        <v>22</v>
      </c>
      <c r="I134" s="1087"/>
      <c r="J134" s="1087"/>
      <c r="K134" s="662"/>
      <c r="L134" s="666">
        <v>14</v>
      </c>
      <c r="M134" s="667">
        <v>3</v>
      </c>
      <c r="N134" s="668">
        <v>14</v>
      </c>
      <c r="O134" s="666">
        <v>3</v>
      </c>
      <c r="P134" s="662"/>
      <c r="Q134" s="669">
        <v>14</v>
      </c>
      <c r="R134" s="670">
        <v>2</v>
      </c>
      <c r="S134" s="671">
        <v>13</v>
      </c>
      <c r="T134" s="669">
        <v>13</v>
      </c>
      <c r="U134" s="662"/>
      <c r="V134" s="672">
        <v>14</v>
      </c>
      <c r="W134" s="673">
        <v>5</v>
      </c>
      <c r="X134" s="674">
        <v>12</v>
      </c>
      <c r="Y134" s="672">
        <v>5</v>
      </c>
      <c r="Z134" s="662"/>
      <c r="AA134" s="675">
        <v>14</v>
      </c>
      <c r="AB134" s="676">
        <v>4</v>
      </c>
      <c r="AC134" s="677">
        <v>11</v>
      </c>
      <c r="AD134" s="675">
        <v>11</v>
      </c>
      <c r="AE134" s="662"/>
      <c r="AF134" s="678">
        <v>14</v>
      </c>
      <c r="AG134" s="679">
        <v>7</v>
      </c>
      <c r="AH134" s="680">
        <v>10</v>
      </c>
      <c r="AI134" s="678">
        <v>7</v>
      </c>
      <c r="AJ134" s="662"/>
      <c r="AK134" s="681">
        <v>14</v>
      </c>
      <c r="AL134" s="682">
        <v>6</v>
      </c>
      <c r="AM134" s="683">
        <v>9</v>
      </c>
      <c r="AN134" s="681">
        <v>9</v>
      </c>
      <c r="AO134" s="662"/>
      <c r="AP134" s="681">
        <v>14</v>
      </c>
      <c r="AQ134" s="684">
        <v>6</v>
      </c>
      <c r="AR134" s="685">
        <v>8</v>
      </c>
      <c r="AS134" s="686">
        <v>9</v>
      </c>
      <c r="AT134" s="662"/>
      <c r="AU134" s="687">
        <v>14</v>
      </c>
      <c r="AV134" s="688">
        <v>7</v>
      </c>
      <c r="AW134" s="689">
        <v>7</v>
      </c>
      <c r="AX134" s="687">
        <v>7</v>
      </c>
      <c r="AY134" s="662"/>
      <c r="AZ134" s="690">
        <v>14</v>
      </c>
      <c r="BA134" s="691">
        <v>4</v>
      </c>
      <c r="BB134" s="692">
        <v>6</v>
      </c>
      <c r="BC134" s="690">
        <v>11</v>
      </c>
      <c r="BD134" s="662"/>
      <c r="BE134" s="693">
        <v>14</v>
      </c>
      <c r="BF134" s="694">
        <v>5</v>
      </c>
      <c r="BG134" s="695">
        <v>5</v>
      </c>
      <c r="BH134" s="693">
        <v>5</v>
      </c>
      <c r="BI134" s="662"/>
      <c r="BJ134" s="696">
        <v>14</v>
      </c>
      <c r="BK134" s="697">
        <v>2</v>
      </c>
      <c r="BL134" s="698">
        <v>4</v>
      </c>
      <c r="BM134" s="696">
        <v>13</v>
      </c>
      <c r="BN134" s="662"/>
      <c r="BO134" s="699">
        <v>14</v>
      </c>
      <c r="BP134" s="700">
        <v>3</v>
      </c>
      <c r="BQ134" s="701">
        <v>3</v>
      </c>
      <c r="BR134" s="699">
        <v>3</v>
      </c>
    </row>
  </sheetData>
  <mergeCells count="135">
    <mergeCell ref="AF35:AI35"/>
    <mergeCell ref="AK35:AN35"/>
    <mergeCell ref="AP35:AS35"/>
    <mergeCell ref="AU35:AX35"/>
    <mergeCell ref="AZ35:BC35"/>
    <mergeCell ref="B64:E64"/>
    <mergeCell ref="G64:J64"/>
    <mergeCell ref="L64:O64"/>
    <mergeCell ref="Q64:T64"/>
    <mergeCell ref="V64:Y64"/>
    <mergeCell ref="AU50:AX50"/>
    <mergeCell ref="R44:T44"/>
    <mergeCell ref="W43:Y43"/>
    <mergeCell ref="AB42:AD42"/>
    <mergeCell ref="AG41:AI41"/>
    <mergeCell ref="AL40:AN40"/>
    <mergeCell ref="AQ39:AS39"/>
    <mergeCell ref="AV38:AX38"/>
    <mergeCell ref="BA37:BC37"/>
    <mergeCell ref="B50:E50"/>
    <mergeCell ref="G50:J50"/>
    <mergeCell ref="L50:O50"/>
    <mergeCell ref="Q50:T50"/>
    <mergeCell ref="V50:Y50"/>
    <mergeCell ref="B3:E3"/>
    <mergeCell ref="G3:J3"/>
    <mergeCell ref="L3:O3"/>
    <mergeCell ref="Q3:T3"/>
    <mergeCell ref="V3:Y3"/>
    <mergeCell ref="AA3:AD3"/>
    <mergeCell ref="B35:E35"/>
    <mergeCell ref="G35:J35"/>
    <mergeCell ref="L35:O35"/>
    <mergeCell ref="Q35:T35"/>
    <mergeCell ref="V35:Y35"/>
    <mergeCell ref="AA35:AD35"/>
    <mergeCell ref="B19:E19"/>
    <mergeCell ref="G19:J19"/>
    <mergeCell ref="AQ9:AS9"/>
    <mergeCell ref="AV8:AX8"/>
    <mergeCell ref="BA7:BC7"/>
    <mergeCell ref="BF6:BH6"/>
    <mergeCell ref="BK5:BM5"/>
    <mergeCell ref="AF3:AI3"/>
    <mergeCell ref="AK3:AN3"/>
    <mergeCell ref="AP3:AS3"/>
    <mergeCell ref="AU3:AX3"/>
    <mergeCell ref="AZ3:BC3"/>
    <mergeCell ref="BE3:BH3"/>
    <mergeCell ref="BJ3:BM3"/>
    <mergeCell ref="AU19:AX19"/>
    <mergeCell ref="AZ19:BC19"/>
    <mergeCell ref="BE19:BH19"/>
    <mergeCell ref="M15:O15"/>
    <mergeCell ref="R14:T14"/>
    <mergeCell ref="W13:Y13"/>
    <mergeCell ref="AB12:AD12"/>
    <mergeCell ref="AG11:AI11"/>
    <mergeCell ref="AL10:AN10"/>
    <mergeCell ref="L19:O19"/>
    <mergeCell ref="Q19:T19"/>
    <mergeCell ref="V19:Y19"/>
    <mergeCell ref="AA19:AD19"/>
    <mergeCell ref="AF19:AI19"/>
    <mergeCell ref="AK19:AN19"/>
    <mergeCell ref="AP19:AS19"/>
    <mergeCell ref="AA50:AD50"/>
    <mergeCell ref="AF50:AI50"/>
    <mergeCell ref="AK50:AN50"/>
    <mergeCell ref="AP50:AS50"/>
    <mergeCell ref="AA64:AD64"/>
    <mergeCell ref="AF64:AI64"/>
    <mergeCell ref="AK64:AN64"/>
    <mergeCell ref="AP64:AS64"/>
    <mergeCell ref="B101:E101"/>
    <mergeCell ref="G101:J101"/>
    <mergeCell ref="L101:O101"/>
    <mergeCell ref="Q101:T101"/>
    <mergeCell ref="V101:Y101"/>
    <mergeCell ref="AA101:AD101"/>
    <mergeCell ref="AF101:AI101"/>
    <mergeCell ref="AK101:AN101"/>
    <mergeCell ref="AP101:AS101"/>
    <mergeCell ref="AU101:AX101"/>
    <mergeCell ref="AZ101:BC101"/>
    <mergeCell ref="BE101:BH101"/>
    <mergeCell ref="BJ101:BM101"/>
    <mergeCell ref="BO101:BR101"/>
    <mergeCell ref="BT101:BW101"/>
    <mergeCell ref="BY101:CB101"/>
    <mergeCell ref="C17:E17"/>
    <mergeCell ref="H16:J16"/>
    <mergeCell ref="C32:E32"/>
    <mergeCell ref="H32:J32"/>
    <mergeCell ref="M30:O30"/>
    <mergeCell ref="R30:T30"/>
    <mergeCell ref="W28:Y28"/>
    <mergeCell ref="AB28:AD28"/>
    <mergeCell ref="AG26:AI26"/>
    <mergeCell ref="AL26:AN26"/>
    <mergeCell ref="AQ24:AS24"/>
    <mergeCell ref="AV24:AX24"/>
    <mergeCell ref="BA22:BC22"/>
    <mergeCell ref="BF22:BH22"/>
    <mergeCell ref="C47:E47"/>
    <mergeCell ref="H46:J46"/>
    <mergeCell ref="M45:O45"/>
    <mergeCell ref="BO119:BR119"/>
    <mergeCell ref="B119:E119"/>
    <mergeCell ref="G119:J119"/>
    <mergeCell ref="L119:O119"/>
    <mergeCell ref="Q119:T119"/>
    <mergeCell ref="V119:Y119"/>
    <mergeCell ref="AA119:AD119"/>
    <mergeCell ref="AF119:AI119"/>
    <mergeCell ref="AK119:AN119"/>
    <mergeCell ref="AP119:AS119"/>
    <mergeCell ref="AU119:AX119"/>
    <mergeCell ref="AZ119:BC119"/>
    <mergeCell ref="BE119:BH119"/>
    <mergeCell ref="BJ119:BM119"/>
    <mergeCell ref="M132:O132"/>
    <mergeCell ref="R132:T132"/>
    <mergeCell ref="C134:E134"/>
    <mergeCell ref="H134:J134"/>
    <mergeCell ref="BK122:BM122"/>
    <mergeCell ref="BP122:BR122"/>
    <mergeCell ref="BA124:BC124"/>
    <mergeCell ref="BF124:BH124"/>
    <mergeCell ref="AQ126:AS126"/>
    <mergeCell ref="AV126:AX126"/>
    <mergeCell ref="AG128:AI128"/>
    <mergeCell ref="AL128:AN128"/>
    <mergeCell ref="W130:Y130"/>
    <mergeCell ref="AB130:AD130"/>
  </mergeCells>
  <phoneticPr fontId="2" type="noConversion"/>
  <pageMargins left="0.39370078740157483" right="0.27559055118110237" top="0.23622047244094491" bottom="0.82677165354330717" header="0.23622047244094491" footer="0.31496062992125984"/>
  <pageSetup paperSize="9" scale="55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DK39"/>
  <sheetViews>
    <sheetView topLeftCell="A2" zoomScale="55" zoomScaleNormal="55" workbookViewId="0">
      <selection activeCell="Q12" sqref="Q12"/>
    </sheetView>
  </sheetViews>
  <sheetFormatPr baseColWidth="10" defaultColWidth="11.453125" defaultRowHeight="12.75" customHeight="1" x14ac:dyDescent="0.25"/>
  <cols>
    <col min="1" max="1" width="5.26953125" style="48" customWidth="1"/>
    <col min="2" max="2" width="4.7265625" style="48" customWidth="1"/>
    <col min="3" max="3" width="7" style="48" customWidth="1"/>
    <col min="4" max="17" width="5.7265625" style="48" customWidth="1"/>
    <col min="18" max="18" width="3.7265625" style="48" customWidth="1"/>
    <col min="19" max="20" width="7.7265625" style="48" customWidth="1"/>
    <col min="21" max="22" width="9.7265625" style="48" customWidth="1"/>
    <col min="23" max="23" width="13.1796875" style="48" customWidth="1"/>
    <col min="24" max="24" width="3.453125" style="48" customWidth="1"/>
    <col min="25" max="25" width="4.81640625" style="48" customWidth="1"/>
    <col min="26" max="46" width="4.81640625" style="48" hidden="1" customWidth="1"/>
    <col min="47" max="47" width="41.453125" style="48" customWidth="1"/>
    <col min="48" max="48" width="10.7265625" style="48" customWidth="1"/>
    <col min="49" max="49" width="16.1796875" style="48" customWidth="1"/>
    <col min="50" max="50" width="11.453125" style="48"/>
    <col min="51" max="54" width="6.26953125" style="48" customWidth="1"/>
    <col min="55" max="108" width="6.26953125" style="48" hidden="1" customWidth="1"/>
    <col min="109" max="110" width="11.453125" style="48" hidden="1" customWidth="1"/>
    <col min="111" max="112" width="0" style="48" hidden="1" customWidth="1"/>
    <col min="113" max="16384" width="11.453125" style="48"/>
  </cols>
  <sheetData>
    <row r="1" spans="1:115" s="47" customFormat="1" ht="34.5" customHeight="1" x14ac:dyDescent="0.7">
      <c r="A1" s="46"/>
      <c r="B1" s="46"/>
      <c r="C1" s="1120" t="s">
        <v>6</v>
      </c>
      <c r="F1" s="47" t="s">
        <v>25</v>
      </c>
    </row>
    <row r="2" spans="1:115" ht="12.75" customHeight="1" x14ac:dyDescent="0.25">
      <c r="C2" s="1120"/>
    </row>
    <row r="3" spans="1:115" ht="26.25" customHeight="1" x14ac:dyDescent="0.5">
      <c r="A3" s="49"/>
      <c r="B3" s="49"/>
      <c r="C3" s="1120"/>
      <c r="D3" s="50" t="s">
        <v>5</v>
      </c>
      <c r="E3" s="51"/>
      <c r="F3" s="50" t="s">
        <v>5</v>
      </c>
      <c r="G3" s="51"/>
      <c r="H3" s="50" t="s">
        <v>5</v>
      </c>
      <c r="I3" s="51"/>
      <c r="J3" s="50" t="s">
        <v>5</v>
      </c>
      <c r="K3" s="51"/>
      <c r="L3" s="50" t="s">
        <v>5</v>
      </c>
      <c r="M3" s="51"/>
      <c r="N3" s="50" t="s">
        <v>5</v>
      </c>
      <c r="O3" s="51"/>
      <c r="P3" s="50" t="s">
        <v>5</v>
      </c>
      <c r="Q3" s="51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86"/>
    </row>
    <row r="4" spans="1:115" ht="25.5" customHeight="1" x14ac:dyDescent="0.5">
      <c r="A4" s="52"/>
      <c r="B4" s="52"/>
      <c r="C4" s="1120"/>
      <c r="D4" s="1121">
        <v>1</v>
      </c>
      <c r="E4" s="1121"/>
      <c r="F4" s="1122">
        <v>2</v>
      </c>
      <c r="G4" s="1122"/>
      <c r="H4" s="1121">
        <v>3</v>
      </c>
      <c r="I4" s="1121"/>
      <c r="J4" s="1122">
        <v>4</v>
      </c>
      <c r="K4" s="1122"/>
      <c r="L4" s="1121">
        <v>5</v>
      </c>
      <c r="M4" s="1121"/>
      <c r="N4" s="1122">
        <v>6</v>
      </c>
      <c r="O4" s="1122"/>
      <c r="P4" s="1121">
        <v>7</v>
      </c>
      <c r="Q4" s="1121"/>
      <c r="R4" s="31"/>
      <c r="S4" s="1125" t="s">
        <v>0</v>
      </c>
      <c r="T4" s="1125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459" t="s">
        <v>24</v>
      </c>
      <c r="AV4" s="227" t="s">
        <v>2</v>
      </c>
      <c r="AW4" s="227"/>
      <c r="AY4" s="953"/>
      <c r="AZ4" s="953"/>
      <c r="BA4" s="953"/>
      <c r="BC4" s="1119">
        <v>1</v>
      </c>
      <c r="BD4" s="1119"/>
      <c r="BE4" s="1119"/>
      <c r="BF4" s="1119">
        <v>2</v>
      </c>
      <c r="BG4" s="1119"/>
      <c r="BH4" s="1119"/>
      <c r="BI4" s="1119">
        <v>3</v>
      </c>
      <c r="BJ4" s="1119"/>
      <c r="BK4" s="1119"/>
      <c r="BL4" s="1119">
        <v>4</v>
      </c>
      <c r="BM4" s="1119"/>
      <c r="BN4" s="1119"/>
      <c r="BO4" s="1119">
        <v>5</v>
      </c>
      <c r="BP4" s="1119"/>
      <c r="BQ4" s="1119"/>
      <c r="BR4" s="1119">
        <v>6</v>
      </c>
      <c r="BS4" s="1119"/>
      <c r="BT4" s="1119"/>
      <c r="BU4" s="1119">
        <v>7</v>
      </c>
      <c r="BV4" s="1119"/>
      <c r="BW4" s="1119"/>
      <c r="BX4" s="1119">
        <v>8</v>
      </c>
      <c r="BY4" s="1119"/>
      <c r="BZ4" s="1119"/>
      <c r="CA4" s="1119">
        <v>9</v>
      </c>
      <c r="CB4" s="1119"/>
      <c r="CC4" s="1119"/>
      <c r="CD4" s="1119">
        <v>10</v>
      </c>
      <c r="CE4" s="1119"/>
      <c r="CF4" s="1119"/>
      <c r="CG4" s="1119">
        <v>11</v>
      </c>
      <c r="CH4" s="1119"/>
      <c r="CI4" s="1119"/>
      <c r="CJ4" s="1119">
        <v>12</v>
      </c>
      <c r="CK4" s="1119"/>
      <c r="CL4" s="1119"/>
      <c r="CM4" s="1119">
        <v>13</v>
      </c>
      <c r="CN4" s="1119"/>
      <c r="CO4" s="1119"/>
      <c r="CP4" s="1119">
        <v>14</v>
      </c>
      <c r="CQ4" s="1119"/>
      <c r="CR4" s="1119"/>
      <c r="CS4" s="1119">
        <v>15</v>
      </c>
      <c r="CT4" s="1119"/>
      <c r="CU4" s="1119"/>
      <c r="CV4" s="1119">
        <v>16</v>
      </c>
      <c r="CW4" s="1119"/>
      <c r="CX4" s="1119"/>
      <c r="CY4" s="1119">
        <v>17</v>
      </c>
      <c r="CZ4" s="1119"/>
      <c r="DA4" s="1119"/>
      <c r="DB4" s="1119">
        <v>18</v>
      </c>
      <c r="DC4" s="1119"/>
      <c r="DD4" s="1119"/>
    </row>
    <row r="5" spans="1:115" ht="20.25" customHeight="1" x14ac:dyDescent="0.4">
      <c r="C5" s="112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646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1:115" ht="27.75" customHeight="1" x14ac:dyDescent="0.5">
      <c r="C6" s="54">
        <v>1</v>
      </c>
      <c r="D6" s="970">
        <v>17</v>
      </c>
      <c r="E6" s="971">
        <v>13</v>
      </c>
      <c r="F6" s="970">
        <v>14</v>
      </c>
      <c r="G6" s="971">
        <v>10</v>
      </c>
      <c r="H6" s="970">
        <v>28</v>
      </c>
      <c r="I6" s="971">
        <v>6</v>
      </c>
      <c r="J6" s="970">
        <v>18</v>
      </c>
      <c r="K6" s="971">
        <v>6</v>
      </c>
      <c r="L6" s="970">
        <v>12</v>
      </c>
      <c r="M6" s="971">
        <v>8</v>
      </c>
      <c r="N6" s="970">
        <v>11</v>
      </c>
      <c r="O6" s="971">
        <v>13</v>
      </c>
      <c r="P6" s="972"/>
      <c r="Q6" s="973"/>
      <c r="R6" s="28"/>
      <c r="S6" s="55">
        <f>SUM(D17,F17,H17,J17,L17,N17,P17)</f>
        <v>15</v>
      </c>
      <c r="T6" s="56">
        <f>SUM(E17,G17,I17,K17,M17,O17,Q17)</f>
        <v>3</v>
      </c>
      <c r="U6" s="34">
        <f>SUM(D6,F6,H6,J6,L6,N6,P6)</f>
        <v>100</v>
      </c>
      <c r="V6" s="34">
        <f>SUM(E6,G6,I6,K6,M6,O6,Q6)</f>
        <v>56</v>
      </c>
      <c r="W6" s="57">
        <f>IF(NOT(V6=0),U6/V6,0)</f>
        <v>1.7857142857142858</v>
      </c>
      <c r="X6" s="57"/>
      <c r="Y6" s="34">
        <v>1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2" t="str">
        <f>CONCATENATE(mannschaften!E6)</f>
        <v>PV Brunnenthal</v>
      </c>
      <c r="AV6" s="52">
        <f>SUM(Punkte01)</f>
        <v>15</v>
      </c>
      <c r="AW6" s="92">
        <f t="shared" ref="AW6:AW12" si="0">W6</f>
        <v>1.7857142857142858</v>
      </c>
      <c r="AY6" s="52">
        <f>SUM(BC6,BF6,BI6,BL6,BO6,BR6,BU6,BX6,CA6,CD6,CG6,CJ6,CM6,CP6,CS6,CV6,CY6,DB6)</f>
        <v>5</v>
      </c>
      <c r="AZ6" s="52">
        <f>SUM(BD6,BG6,BJ6,BM6,BP6,BS6,BV6,BY6,CB6,CE6,CH6,CK6,CN6,CQ6,CT6,CW6,CZ6,DC6)</f>
        <v>0</v>
      </c>
      <c r="BA6" s="52">
        <f>SUM(BE6,BH6,BK6,BN6,BQ6,BT6,BW6,BZ6,CC6,CF6,CI6,CL6,CO6,CR6,CU6,CX6,DA6,DD6)</f>
        <v>1</v>
      </c>
      <c r="BB6" s="52"/>
      <c r="BC6" s="648">
        <f t="shared" ref="BC6:BC12" si="1">IF(D17=3,1,0)</f>
        <v>1</v>
      </c>
      <c r="BD6" s="649">
        <f t="shared" ref="BD6:BD12" si="2">IF(D17=1,1,0)</f>
        <v>0</v>
      </c>
      <c r="BE6" s="650">
        <f>IF(E17=3,1,0)</f>
        <v>0</v>
      </c>
      <c r="BF6" s="648">
        <f>IF(F17=3,1,0)</f>
        <v>1</v>
      </c>
      <c r="BG6" s="649">
        <f>IF(F17=1,1,0)</f>
        <v>0</v>
      </c>
      <c r="BH6" s="650">
        <f>IF(G17=3,1,0)</f>
        <v>0</v>
      </c>
      <c r="BI6" s="648">
        <f>IF(H17=3,1,0)</f>
        <v>1</v>
      </c>
      <c r="BJ6" s="649">
        <f>IF(H17=1,1,0)</f>
        <v>0</v>
      </c>
      <c r="BK6" s="650">
        <f>IF(I17=3,1,0)</f>
        <v>0</v>
      </c>
      <c r="BL6" s="649">
        <f>IF(J17=3,1,0)</f>
        <v>1</v>
      </c>
      <c r="BM6" s="649">
        <f>IF(J17=1,1,0)</f>
        <v>0</v>
      </c>
      <c r="BN6" s="649">
        <f>IF(K17=3,1,0)</f>
        <v>0</v>
      </c>
      <c r="BO6" s="648">
        <f>IF(L17=3,1,0)</f>
        <v>1</v>
      </c>
      <c r="BP6" s="649">
        <f>IF(L17=1,1,0)</f>
        <v>0</v>
      </c>
      <c r="BQ6" s="650">
        <f>IF(M17=3,1,0)</f>
        <v>0</v>
      </c>
      <c r="BR6" s="649">
        <f>IF(N17=3,1,0)</f>
        <v>0</v>
      </c>
      <c r="BS6" s="649">
        <f>IF(N17=1,1,0)</f>
        <v>0</v>
      </c>
      <c r="BT6" s="649">
        <f>IF(O17=3,1,0)</f>
        <v>1</v>
      </c>
      <c r="BU6" s="648">
        <f>IF(P17=3,1,0)</f>
        <v>0</v>
      </c>
      <c r="BV6" s="649">
        <f>IF(P17=1,1,0)</f>
        <v>0</v>
      </c>
      <c r="BW6" s="650">
        <f>IF(Q17=3,1,0)</f>
        <v>0</v>
      </c>
      <c r="BX6" s="648">
        <f t="shared" ref="BX6:BX12" si="3">IF(S17=3,1,0)</f>
        <v>0</v>
      </c>
      <c r="BY6" s="649">
        <f t="shared" ref="BY6:BY12" si="4">IF(S17=1,1,0)</f>
        <v>0</v>
      </c>
      <c r="BZ6" s="650">
        <f t="shared" ref="BZ6:BZ12" si="5">IF(T17=3,1,0)</f>
        <v>0</v>
      </c>
      <c r="CA6" s="648">
        <f t="shared" ref="CA6:CA12" si="6">IF(V17=3,1,0)</f>
        <v>0</v>
      </c>
      <c r="CB6" s="649">
        <f t="shared" ref="CB6:CB12" si="7">IF(V17=1,1,0)</f>
        <v>0</v>
      </c>
      <c r="CC6" s="650">
        <f t="shared" ref="CC6:CC12" si="8">IF(W17=3,1,0)</f>
        <v>0</v>
      </c>
      <c r="CD6" s="648">
        <f t="shared" ref="CD6:CD12" si="9">IF(Y17=3,1,0)</f>
        <v>0</v>
      </c>
      <c r="CE6" s="649">
        <f t="shared" ref="CE6:CE12" si="10">IF(Y17=1,1,0)</f>
        <v>0</v>
      </c>
      <c r="CF6" s="650">
        <f t="shared" ref="CF6:CF12" si="11">IF(AU17=3,1,0)</f>
        <v>0</v>
      </c>
      <c r="CG6" s="648">
        <f t="shared" ref="CG6:CG12" si="12">IF(AW17=3,1,0)</f>
        <v>0</v>
      </c>
      <c r="CH6" s="649">
        <f t="shared" ref="CH6:CH12" si="13">IF(AW17=1,1,0)</f>
        <v>0</v>
      </c>
      <c r="CI6" s="650">
        <f t="shared" ref="CI6:CI12" si="14">IF(AX17=3,1,0)</f>
        <v>0</v>
      </c>
      <c r="CJ6" s="648">
        <f t="shared" ref="CJ6:CJ12" si="15">IF(AZ17=3,1,0)</f>
        <v>0</v>
      </c>
      <c r="CK6" s="649">
        <f t="shared" ref="CK6:CK12" si="16">IF(AZ17=1,1,0)</f>
        <v>0</v>
      </c>
      <c r="CL6" s="650">
        <f t="shared" ref="CL6:CL12" si="17">IF(BA17=3,1,0)</f>
        <v>0</v>
      </c>
      <c r="CM6" s="648">
        <f t="shared" ref="CM6:CM12" si="18">IF(BC17=3,1,0)</f>
        <v>0</v>
      </c>
      <c r="CN6" s="649">
        <f t="shared" ref="CN6:CN12" si="19">IF(BC17=1,1,0)</f>
        <v>0</v>
      </c>
      <c r="CO6" s="650">
        <f t="shared" ref="CO6:CO12" si="20">IF(BD17=3,1,0)</f>
        <v>0</v>
      </c>
      <c r="CP6" s="648">
        <f t="shared" ref="CP6:CP12" si="21">IF(BF17=3,1,0)</f>
        <v>0</v>
      </c>
      <c r="CQ6" s="649">
        <f t="shared" ref="CQ6:CQ12" si="22">IF(BF17=1,1,0)</f>
        <v>0</v>
      </c>
      <c r="CR6" s="650">
        <f t="shared" ref="CR6:CR12" si="23">IF(BG17=3,1,0)</f>
        <v>0</v>
      </c>
      <c r="CS6" s="648">
        <f t="shared" ref="CS6:CS12" si="24">IF(BI17=3,1,0)</f>
        <v>0</v>
      </c>
      <c r="CT6" s="649">
        <f t="shared" ref="CT6:CT12" si="25">IF(BI17=1,1,0)</f>
        <v>0</v>
      </c>
      <c r="CU6" s="650">
        <f t="shared" ref="CU6:CU12" si="26">IF(BJ17=3,1,0)</f>
        <v>0</v>
      </c>
      <c r="CV6" s="648">
        <f t="shared" ref="CV6:CV12" si="27">IF(BL17=3,1,0)</f>
        <v>0</v>
      </c>
      <c r="CW6" s="649">
        <f t="shared" ref="CW6:CW12" si="28">IF(BL17=1,1,0)</f>
        <v>0</v>
      </c>
      <c r="CX6" s="650">
        <f t="shared" ref="CX6:CX12" si="29">IF(BM17=3,1,0)</f>
        <v>0</v>
      </c>
      <c r="CY6" s="648">
        <f t="shared" ref="CY6:CY12" si="30">IF(BO17=3,1,0)</f>
        <v>0</v>
      </c>
      <c r="CZ6" s="649">
        <f t="shared" ref="CZ6:CZ12" si="31">IF(BO17=1,1,0)</f>
        <v>0</v>
      </c>
      <c r="DA6" s="650">
        <f t="shared" ref="DA6:DA12" si="32">IF(BP17=3,1,0)</f>
        <v>0</v>
      </c>
      <c r="DB6" s="648">
        <f t="shared" ref="DB6:DB12" si="33">IF(BR17=3,1,0)</f>
        <v>0</v>
      </c>
      <c r="DC6" s="649">
        <f t="shared" ref="DC6:DC12" si="34">IF(BR17=1,1,0)</f>
        <v>0</v>
      </c>
      <c r="DD6" s="650">
        <f t="shared" ref="DD6:DD12" si="35">IF(BS17=3,1,0)</f>
        <v>0</v>
      </c>
    </row>
    <row r="7" spans="1:115" ht="27.75" customHeight="1" x14ac:dyDescent="0.5">
      <c r="C7" s="54">
        <v>2</v>
      </c>
      <c r="D7" s="974">
        <v>3</v>
      </c>
      <c r="E7" s="975">
        <v>27</v>
      </c>
      <c r="F7" s="974">
        <v>9</v>
      </c>
      <c r="G7" s="975">
        <v>11</v>
      </c>
      <c r="H7" s="976">
        <f>SUM(I6)</f>
        <v>6</v>
      </c>
      <c r="I7" s="977">
        <f>SUM(H6)</f>
        <v>28</v>
      </c>
      <c r="J7" s="974">
        <v>6</v>
      </c>
      <c r="K7" s="975">
        <v>16</v>
      </c>
      <c r="L7" s="974">
        <v>15</v>
      </c>
      <c r="M7" s="975">
        <v>11</v>
      </c>
      <c r="N7" s="978"/>
      <c r="O7" s="979"/>
      <c r="P7" s="974">
        <v>13</v>
      </c>
      <c r="Q7" s="975">
        <v>15</v>
      </c>
      <c r="R7" s="28"/>
      <c r="S7" s="55">
        <f t="shared" ref="S7:T12" si="36">SUM(D18,F18,H18,J18,L18,N18,P18)</f>
        <v>3</v>
      </c>
      <c r="T7" s="56">
        <f t="shared" si="36"/>
        <v>15</v>
      </c>
      <c r="U7" s="34">
        <f t="shared" ref="U7:V12" si="37">SUM(D7,F7,H7,J7,L7,N7,P7)</f>
        <v>52</v>
      </c>
      <c r="V7" s="34">
        <f t="shared" si="37"/>
        <v>108</v>
      </c>
      <c r="W7" s="57">
        <f t="shared" ref="W7:W12" si="38">IF(NOT(V7=0),U7/V7,0)</f>
        <v>0.48148148148148145</v>
      </c>
      <c r="X7" s="57"/>
      <c r="Y7" s="34">
        <v>2</v>
      </c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2" t="str">
        <f>CONCATENATE(mannschaften!E7)</f>
        <v>Union Lambrechten PWV</v>
      </c>
      <c r="AV7" s="52">
        <f>SUM(Punkte02)</f>
        <v>3</v>
      </c>
      <c r="AW7" s="92">
        <f t="shared" si="0"/>
        <v>0.48148148148148145</v>
      </c>
      <c r="AY7" s="52">
        <f t="shared" ref="AY7:BA12" si="39">SUM(BC7,BF7,BI7,BL7,BO7,BR7,BU7)</f>
        <v>1</v>
      </c>
      <c r="AZ7" s="52">
        <f t="shared" si="39"/>
        <v>0</v>
      </c>
      <c r="BA7" s="52">
        <f t="shared" si="39"/>
        <v>5</v>
      </c>
      <c r="BC7" s="651">
        <f t="shared" si="1"/>
        <v>0</v>
      </c>
      <c r="BD7" s="86">
        <f t="shared" si="2"/>
        <v>0</v>
      </c>
      <c r="BE7" s="652">
        <f t="shared" ref="BE7:BF12" si="40">IF(E18=3,1,0)</f>
        <v>1</v>
      </c>
      <c r="BF7" s="651">
        <f t="shared" si="40"/>
        <v>0</v>
      </c>
      <c r="BG7" s="86">
        <f t="shared" ref="BG7:BG12" si="41">IF(F18=1,1,0)</f>
        <v>0</v>
      </c>
      <c r="BH7" s="652">
        <f t="shared" ref="BH7:BI12" si="42">IF(G18=3,1,0)</f>
        <v>1</v>
      </c>
      <c r="BI7" s="651">
        <f t="shared" si="42"/>
        <v>0</v>
      </c>
      <c r="BJ7" s="86">
        <f t="shared" ref="BJ7:BJ12" si="43">IF(H18=1,1,0)</f>
        <v>0</v>
      </c>
      <c r="BK7" s="652">
        <f t="shared" ref="BK7:BL12" si="44">IF(I18=3,1,0)</f>
        <v>1</v>
      </c>
      <c r="BL7" s="86">
        <f t="shared" si="44"/>
        <v>0</v>
      </c>
      <c r="BM7" s="86">
        <f t="shared" ref="BM7:BM12" si="45">IF(J18=1,1,0)</f>
        <v>0</v>
      </c>
      <c r="BN7" s="86">
        <f t="shared" ref="BN7:BO12" si="46">IF(K18=3,1,0)</f>
        <v>1</v>
      </c>
      <c r="BO7" s="651">
        <f t="shared" si="46"/>
        <v>1</v>
      </c>
      <c r="BP7" s="86">
        <f t="shared" ref="BP7:BP12" si="47">IF(L18=1,1,0)</f>
        <v>0</v>
      </c>
      <c r="BQ7" s="652">
        <f t="shared" ref="BQ7:BR12" si="48">IF(M18=3,1,0)</f>
        <v>0</v>
      </c>
      <c r="BR7" s="86">
        <f t="shared" si="48"/>
        <v>0</v>
      </c>
      <c r="BS7" s="86">
        <f t="shared" ref="BS7:BS12" si="49">IF(N18=1,1,0)</f>
        <v>0</v>
      </c>
      <c r="BT7" s="86">
        <f t="shared" ref="BT7:BU12" si="50">IF(O18=3,1,0)</f>
        <v>0</v>
      </c>
      <c r="BU7" s="651">
        <f t="shared" si="50"/>
        <v>0</v>
      </c>
      <c r="BV7" s="86">
        <f t="shared" ref="BV7:BV12" si="51">IF(P18=1,1,0)</f>
        <v>0</v>
      </c>
      <c r="BW7" s="652">
        <f t="shared" ref="BW7:BW12" si="52">IF(Q18=3,1,0)</f>
        <v>1</v>
      </c>
      <c r="BX7" s="651">
        <f t="shared" si="3"/>
        <v>0</v>
      </c>
      <c r="BY7" s="86">
        <f t="shared" si="4"/>
        <v>0</v>
      </c>
      <c r="BZ7" s="652">
        <f t="shared" si="5"/>
        <v>0</v>
      </c>
      <c r="CA7" s="651">
        <f t="shared" si="6"/>
        <v>0</v>
      </c>
      <c r="CB7" s="86">
        <f t="shared" si="7"/>
        <v>0</v>
      </c>
      <c r="CC7" s="652">
        <f t="shared" si="8"/>
        <v>0</v>
      </c>
      <c r="CD7" s="651">
        <f t="shared" si="9"/>
        <v>0</v>
      </c>
      <c r="CE7" s="86">
        <f t="shared" si="10"/>
        <v>0</v>
      </c>
      <c r="CF7" s="652">
        <f t="shared" si="11"/>
        <v>0</v>
      </c>
      <c r="CG7" s="651">
        <f t="shared" si="12"/>
        <v>0</v>
      </c>
      <c r="CH7" s="86">
        <f t="shared" si="13"/>
        <v>0</v>
      </c>
      <c r="CI7" s="652">
        <f t="shared" si="14"/>
        <v>0</v>
      </c>
      <c r="CJ7" s="651">
        <f t="shared" si="15"/>
        <v>0</v>
      </c>
      <c r="CK7" s="86">
        <f t="shared" si="16"/>
        <v>0</v>
      </c>
      <c r="CL7" s="652">
        <f t="shared" si="17"/>
        <v>0</v>
      </c>
      <c r="CM7" s="651">
        <f t="shared" si="18"/>
        <v>0</v>
      </c>
      <c r="CN7" s="86">
        <f t="shared" si="19"/>
        <v>0</v>
      </c>
      <c r="CO7" s="652">
        <f t="shared" si="20"/>
        <v>0</v>
      </c>
      <c r="CP7" s="651">
        <f t="shared" si="21"/>
        <v>0</v>
      </c>
      <c r="CQ7" s="86">
        <f t="shared" si="22"/>
        <v>0</v>
      </c>
      <c r="CR7" s="652">
        <f t="shared" si="23"/>
        <v>0</v>
      </c>
      <c r="CS7" s="651">
        <f t="shared" si="24"/>
        <v>0</v>
      </c>
      <c r="CT7" s="86">
        <f t="shared" si="25"/>
        <v>0</v>
      </c>
      <c r="CU7" s="652">
        <f t="shared" si="26"/>
        <v>0</v>
      </c>
      <c r="CV7" s="651">
        <f t="shared" si="27"/>
        <v>0</v>
      </c>
      <c r="CW7" s="86">
        <f t="shared" si="28"/>
        <v>0</v>
      </c>
      <c r="CX7" s="652">
        <f t="shared" si="29"/>
        <v>0</v>
      </c>
      <c r="CY7" s="651">
        <f t="shared" si="30"/>
        <v>0</v>
      </c>
      <c r="CZ7" s="86">
        <f t="shared" si="31"/>
        <v>0</v>
      </c>
      <c r="DA7" s="652">
        <f t="shared" si="32"/>
        <v>0</v>
      </c>
      <c r="DB7" s="651">
        <f t="shared" si="33"/>
        <v>0</v>
      </c>
      <c r="DC7" s="86">
        <f t="shared" si="34"/>
        <v>0</v>
      </c>
      <c r="DD7" s="652">
        <f t="shared" si="35"/>
        <v>0</v>
      </c>
    </row>
    <row r="8" spans="1:115" ht="27.75" customHeight="1" x14ac:dyDescent="0.5">
      <c r="A8" s="58"/>
      <c r="C8" s="54">
        <v>3</v>
      </c>
      <c r="D8" s="974">
        <v>10</v>
      </c>
      <c r="E8" s="975">
        <v>12</v>
      </c>
      <c r="F8" s="976">
        <f>SUM(G7)</f>
        <v>11</v>
      </c>
      <c r="G8" s="977">
        <f>SUM(F7)</f>
        <v>9</v>
      </c>
      <c r="H8" s="974">
        <v>11</v>
      </c>
      <c r="I8" s="975">
        <v>13</v>
      </c>
      <c r="J8" s="974">
        <v>8</v>
      </c>
      <c r="K8" s="975">
        <v>18</v>
      </c>
      <c r="L8" s="978"/>
      <c r="M8" s="979"/>
      <c r="N8" s="976">
        <f>SUM(O6)</f>
        <v>13</v>
      </c>
      <c r="O8" s="977">
        <f>SUM(N6)</f>
        <v>11</v>
      </c>
      <c r="P8" s="974">
        <v>11</v>
      </c>
      <c r="Q8" s="975">
        <v>9</v>
      </c>
      <c r="R8" s="28"/>
      <c r="S8" s="55">
        <f t="shared" si="36"/>
        <v>9</v>
      </c>
      <c r="T8" s="56">
        <f t="shared" si="36"/>
        <v>9</v>
      </c>
      <c r="U8" s="34">
        <f t="shared" si="37"/>
        <v>64</v>
      </c>
      <c r="V8" s="34">
        <f t="shared" si="37"/>
        <v>72</v>
      </c>
      <c r="W8" s="57">
        <f t="shared" si="38"/>
        <v>0.88888888888888884</v>
      </c>
      <c r="X8" s="57"/>
      <c r="Y8" s="34">
        <v>3</v>
      </c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2" t="str">
        <f>CONCATENATE(mannschaften!E8)</f>
        <v>Union PWV Diersbach 1</v>
      </c>
      <c r="AV8" s="52">
        <f>SUM(Punkte03)</f>
        <v>9</v>
      </c>
      <c r="AW8" s="92">
        <f t="shared" si="0"/>
        <v>0.88888888888888884</v>
      </c>
      <c r="AY8" s="52">
        <f t="shared" si="39"/>
        <v>3</v>
      </c>
      <c r="AZ8" s="52">
        <f t="shared" si="39"/>
        <v>0</v>
      </c>
      <c r="BA8" s="52">
        <f t="shared" si="39"/>
        <v>3</v>
      </c>
      <c r="BC8" s="651">
        <f t="shared" si="1"/>
        <v>0</v>
      </c>
      <c r="BD8" s="86">
        <f t="shared" si="2"/>
        <v>0</v>
      </c>
      <c r="BE8" s="652">
        <f t="shared" si="40"/>
        <v>1</v>
      </c>
      <c r="BF8" s="651">
        <f t="shared" si="40"/>
        <v>1</v>
      </c>
      <c r="BG8" s="86">
        <f t="shared" si="41"/>
        <v>0</v>
      </c>
      <c r="BH8" s="652">
        <f t="shared" si="42"/>
        <v>0</v>
      </c>
      <c r="BI8" s="651">
        <f t="shared" si="42"/>
        <v>0</v>
      </c>
      <c r="BJ8" s="86">
        <f t="shared" si="43"/>
        <v>0</v>
      </c>
      <c r="BK8" s="652">
        <f t="shared" si="44"/>
        <v>1</v>
      </c>
      <c r="BL8" s="86">
        <f t="shared" si="44"/>
        <v>0</v>
      </c>
      <c r="BM8" s="86">
        <f t="shared" si="45"/>
        <v>0</v>
      </c>
      <c r="BN8" s="86">
        <f t="shared" si="46"/>
        <v>1</v>
      </c>
      <c r="BO8" s="651">
        <f t="shared" si="46"/>
        <v>0</v>
      </c>
      <c r="BP8" s="86">
        <f t="shared" si="47"/>
        <v>0</v>
      </c>
      <c r="BQ8" s="652">
        <f t="shared" si="48"/>
        <v>0</v>
      </c>
      <c r="BR8" s="86">
        <f t="shared" si="48"/>
        <v>1</v>
      </c>
      <c r="BS8" s="86">
        <f t="shared" si="49"/>
        <v>0</v>
      </c>
      <c r="BT8" s="86">
        <f t="shared" si="50"/>
        <v>0</v>
      </c>
      <c r="BU8" s="651">
        <f t="shared" si="50"/>
        <v>1</v>
      </c>
      <c r="BV8" s="86">
        <f t="shared" si="51"/>
        <v>0</v>
      </c>
      <c r="BW8" s="652">
        <f t="shared" si="52"/>
        <v>0</v>
      </c>
      <c r="BX8" s="651">
        <f t="shared" si="3"/>
        <v>0</v>
      </c>
      <c r="BY8" s="86">
        <f t="shared" si="4"/>
        <v>0</v>
      </c>
      <c r="BZ8" s="652">
        <f t="shared" si="5"/>
        <v>0</v>
      </c>
      <c r="CA8" s="651">
        <f t="shared" si="6"/>
        <v>0</v>
      </c>
      <c r="CB8" s="86">
        <f t="shared" si="7"/>
        <v>0</v>
      </c>
      <c r="CC8" s="652">
        <f t="shared" si="8"/>
        <v>0</v>
      </c>
      <c r="CD8" s="651">
        <f t="shared" si="9"/>
        <v>0</v>
      </c>
      <c r="CE8" s="86">
        <f t="shared" si="10"/>
        <v>0</v>
      </c>
      <c r="CF8" s="652">
        <f t="shared" si="11"/>
        <v>0</v>
      </c>
      <c r="CG8" s="651">
        <f t="shared" si="12"/>
        <v>0</v>
      </c>
      <c r="CH8" s="86">
        <f t="shared" si="13"/>
        <v>0</v>
      </c>
      <c r="CI8" s="652">
        <f t="shared" si="14"/>
        <v>0</v>
      </c>
      <c r="CJ8" s="651">
        <f t="shared" si="15"/>
        <v>0</v>
      </c>
      <c r="CK8" s="86">
        <f t="shared" si="16"/>
        <v>0</v>
      </c>
      <c r="CL8" s="652">
        <f t="shared" si="17"/>
        <v>0</v>
      </c>
      <c r="CM8" s="651">
        <f t="shared" si="18"/>
        <v>0</v>
      </c>
      <c r="CN8" s="86">
        <f t="shared" si="19"/>
        <v>0</v>
      </c>
      <c r="CO8" s="652">
        <f t="shared" si="20"/>
        <v>0</v>
      </c>
      <c r="CP8" s="651">
        <f t="shared" si="21"/>
        <v>0</v>
      </c>
      <c r="CQ8" s="86">
        <f t="shared" si="22"/>
        <v>0</v>
      </c>
      <c r="CR8" s="652">
        <f t="shared" si="23"/>
        <v>0</v>
      </c>
      <c r="CS8" s="651">
        <f t="shared" si="24"/>
        <v>0</v>
      </c>
      <c r="CT8" s="86">
        <f t="shared" si="25"/>
        <v>0</v>
      </c>
      <c r="CU8" s="652">
        <f t="shared" si="26"/>
        <v>0</v>
      </c>
      <c r="CV8" s="651">
        <f t="shared" si="27"/>
        <v>0</v>
      </c>
      <c r="CW8" s="86">
        <f t="shared" si="28"/>
        <v>0</v>
      </c>
      <c r="CX8" s="652">
        <f t="shared" si="29"/>
        <v>0</v>
      </c>
      <c r="CY8" s="651">
        <f t="shared" si="30"/>
        <v>0</v>
      </c>
      <c r="CZ8" s="86">
        <f t="shared" si="31"/>
        <v>0</v>
      </c>
      <c r="DA8" s="652">
        <f t="shared" si="32"/>
        <v>0</v>
      </c>
      <c r="DB8" s="651">
        <f t="shared" si="33"/>
        <v>0</v>
      </c>
      <c r="DC8" s="86">
        <f t="shared" si="34"/>
        <v>0</v>
      </c>
      <c r="DD8" s="652">
        <f t="shared" si="35"/>
        <v>0</v>
      </c>
    </row>
    <row r="9" spans="1:115" ht="27.75" customHeight="1" x14ac:dyDescent="0.5">
      <c r="A9" s="58"/>
      <c r="C9" s="54">
        <v>4</v>
      </c>
      <c r="D9" s="976">
        <f>SUM(E8)</f>
        <v>12</v>
      </c>
      <c r="E9" s="977">
        <f>SUM(D8)</f>
        <v>10</v>
      </c>
      <c r="F9" s="976">
        <f>SUM(G6)</f>
        <v>10</v>
      </c>
      <c r="G9" s="977">
        <f>SUM(F6)</f>
        <v>14</v>
      </c>
      <c r="H9" s="974">
        <v>15</v>
      </c>
      <c r="I9" s="975">
        <v>15</v>
      </c>
      <c r="J9" s="978"/>
      <c r="K9" s="979"/>
      <c r="L9" s="976">
        <f>SUM(M7)</f>
        <v>11</v>
      </c>
      <c r="M9" s="977">
        <f>SUM(L7)</f>
        <v>15</v>
      </c>
      <c r="N9" s="974">
        <v>18</v>
      </c>
      <c r="O9" s="975">
        <v>6</v>
      </c>
      <c r="P9" s="974">
        <v>14</v>
      </c>
      <c r="Q9" s="975">
        <v>6</v>
      </c>
      <c r="R9" s="28"/>
      <c r="S9" s="55">
        <f t="shared" si="36"/>
        <v>10</v>
      </c>
      <c r="T9" s="56">
        <f t="shared" si="36"/>
        <v>7</v>
      </c>
      <c r="U9" s="34">
        <f t="shared" si="37"/>
        <v>80</v>
      </c>
      <c r="V9" s="34">
        <f t="shared" si="37"/>
        <v>66</v>
      </c>
      <c r="W9" s="57">
        <f t="shared" si="38"/>
        <v>1.2121212121212122</v>
      </c>
      <c r="X9" s="57"/>
      <c r="Y9" s="34">
        <v>4</v>
      </c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2" t="str">
        <f>CONCATENATE(mannschaften!E9)</f>
        <v>ASVö TSV PW St.Marienkirchen</v>
      </c>
      <c r="AV9" s="52">
        <f>SUM(Punkte04)</f>
        <v>10</v>
      </c>
      <c r="AW9" s="92">
        <f t="shared" si="0"/>
        <v>1.2121212121212122</v>
      </c>
      <c r="AY9" s="52">
        <f t="shared" si="39"/>
        <v>3</v>
      </c>
      <c r="AZ9" s="52">
        <f t="shared" si="39"/>
        <v>1</v>
      </c>
      <c r="BA9" s="52">
        <f t="shared" si="39"/>
        <v>2</v>
      </c>
      <c r="BC9" s="651">
        <f t="shared" si="1"/>
        <v>1</v>
      </c>
      <c r="BD9" s="86">
        <f t="shared" si="2"/>
        <v>0</v>
      </c>
      <c r="BE9" s="652">
        <f t="shared" si="40"/>
        <v>0</v>
      </c>
      <c r="BF9" s="651">
        <f t="shared" si="40"/>
        <v>0</v>
      </c>
      <c r="BG9" s="86">
        <f t="shared" si="41"/>
        <v>0</v>
      </c>
      <c r="BH9" s="652">
        <f t="shared" si="42"/>
        <v>1</v>
      </c>
      <c r="BI9" s="651">
        <f t="shared" si="42"/>
        <v>0</v>
      </c>
      <c r="BJ9" s="86">
        <f t="shared" si="43"/>
        <v>1</v>
      </c>
      <c r="BK9" s="652">
        <f t="shared" si="44"/>
        <v>0</v>
      </c>
      <c r="BL9" s="86">
        <f t="shared" si="44"/>
        <v>0</v>
      </c>
      <c r="BM9" s="86">
        <f t="shared" si="45"/>
        <v>0</v>
      </c>
      <c r="BN9" s="86">
        <f t="shared" si="46"/>
        <v>0</v>
      </c>
      <c r="BO9" s="651">
        <f t="shared" si="46"/>
        <v>0</v>
      </c>
      <c r="BP9" s="86">
        <f t="shared" si="47"/>
        <v>0</v>
      </c>
      <c r="BQ9" s="652">
        <f t="shared" si="48"/>
        <v>1</v>
      </c>
      <c r="BR9" s="86">
        <f t="shared" si="48"/>
        <v>1</v>
      </c>
      <c r="BS9" s="86">
        <f t="shared" si="49"/>
        <v>0</v>
      </c>
      <c r="BT9" s="86">
        <f t="shared" si="50"/>
        <v>0</v>
      </c>
      <c r="BU9" s="651">
        <f t="shared" si="50"/>
        <v>1</v>
      </c>
      <c r="BV9" s="86">
        <f t="shared" si="51"/>
        <v>0</v>
      </c>
      <c r="BW9" s="652">
        <f t="shared" si="52"/>
        <v>0</v>
      </c>
      <c r="BX9" s="651">
        <f t="shared" si="3"/>
        <v>0</v>
      </c>
      <c r="BY9" s="86">
        <f t="shared" si="4"/>
        <v>0</v>
      </c>
      <c r="BZ9" s="652">
        <f t="shared" si="5"/>
        <v>0</v>
      </c>
      <c r="CA9" s="651">
        <f t="shared" si="6"/>
        <v>0</v>
      </c>
      <c r="CB9" s="86">
        <f t="shared" si="7"/>
        <v>0</v>
      </c>
      <c r="CC9" s="652">
        <f t="shared" si="8"/>
        <v>0</v>
      </c>
      <c r="CD9" s="651">
        <f t="shared" si="9"/>
        <v>0</v>
      </c>
      <c r="CE9" s="86">
        <f t="shared" si="10"/>
        <v>0</v>
      </c>
      <c r="CF9" s="652">
        <f t="shared" si="11"/>
        <v>0</v>
      </c>
      <c r="CG9" s="651">
        <f t="shared" si="12"/>
        <v>0</v>
      </c>
      <c r="CH9" s="86">
        <f t="shared" si="13"/>
        <v>0</v>
      </c>
      <c r="CI9" s="652">
        <f t="shared" si="14"/>
        <v>0</v>
      </c>
      <c r="CJ9" s="651">
        <f t="shared" si="15"/>
        <v>0</v>
      </c>
      <c r="CK9" s="86">
        <f t="shared" si="16"/>
        <v>0</v>
      </c>
      <c r="CL9" s="652">
        <f t="shared" si="17"/>
        <v>0</v>
      </c>
      <c r="CM9" s="651">
        <f t="shared" si="18"/>
        <v>0</v>
      </c>
      <c r="CN9" s="86">
        <f t="shared" si="19"/>
        <v>0</v>
      </c>
      <c r="CO9" s="652">
        <f t="shared" si="20"/>
        <v>0</v>
      </c>
      <c r="CP9" s="651">
        <f t="shared" si="21"/>
        <v>0</v>
      </c>
      <c r="CQ9" s="86">
        <f t="shared" si="22"/>
        <v>0</v>
      </c>
      <c r="CR9" s="652">
        <f t="shared" si="23"/>
        <v>0</v>
      </c>
      <c r="CS9" s="651">
        <f t="shared" si="24"/>
        <v>0</v>
      </c>
      <c r="CT9" s="86">
        <f t="shared" si="25"/>
        <v>0</v>
      </c>
      <c r="CU9" s="652">
        <f t="shared" si="26"/>
        <v>0</v>
      </c>
      <c r="CV9" s="651">
        <f t="shared" si="27"/>
        <v>0</v>
      </c>
      <c r="CW9" s="86">
        <f t="shared" si="28"/>
        <v>0</v>
      </c>
      <c r="CX9" s="652">
        <f t="shared" si="29"/>
        <v>0</v>
      </c>
      <c r="CY9" s="651">
        <f t="shared" si="30"/>
        <v>0</v>
      </c>
      <c r="CZ9" s="86">
        <f t="shared" si="31"/>
        <v>0</v>
      </c>
      <c r="DA9" s="652">
        <f t="shared" si="32"/>
        <v>0</v>
      </c>
      <c r="DB9" s="651">
        <f t="shared" si="33"/>
        <v>0</v>
      </c>
      <c r="DC9" s="86">
        <f t="shared" si="34"/>
        <v>0</v>
      </c>
      <c r="DD9" s="652">
        <f t="shared" si="35"/>
        <v>0</v>
      </c>
    </row>
    <row r="10" spans="1:115" ht="27.75" customHeight="1" x14ac:dyDescent="0.5">
      <c r="A10" s="58"/>
      <c r="C10" s="54">
        <v>5</v>
      </c>
      <c r="D10" s="976">
        <f>SUM(E7)</f>
        <v>27</v>
      </c>
      <c r="E10" s="977">
        <f>SUM(D7)</f>
        <v>3</v>
      </c>
      <c r="F10" s="974">
        <v>16</v>
      </c>
      <c r="G10" s="975">
        <v>8</v>
      </c>
      <c r="H10" s="978"/>
      <c r="I10" s="979"/>
      <c r="J10" s="976">
        <f>SUM(K8)</f>
        <v>18</v>
      </c>
      <c r="K10" s="977">
        <f>SUM(J8)</f>
        <v>8</v>
      </c>
      <c r="L10" s="976">
        <f>SUM(M6)</f>
        <v>8</v>
      </c>
      <c r="M10" s="977">
        <f>SUM(L6)</f>
        <v>12</v>
      </c>
      <c r="N10" s="974">
        <v>25</v>
      </c>
      <c r="O10" s="975">
        <v>3</v>
      </c>
      <c r="P10" s="976">
        <f>SUM(Q9)</f>
        <v>6</v>
      </c>
      <c r="Q10" s="977">
        <f>SUM(P9)</f>
        <v>14</v>
      </c>
      <c r="R10" s="28"/>
      <c r="S10" s="55">
        <f t="shared" si="36"/>
        <v>12</v>
      </c>
      <c r="T10" s="56">
        <f t="shared" si="36"/>
        <v>6</v>
      </c>
      <c r="U10" s="34">
        <f t="shared" si="37"/>
        <v>100</v>
      </c>
      <c r="V10" s="34">
        <f t="shared" si="37"/>
        <v>48</v>
      </c>
      <c r="W10" s="57">
        <f t="shared" si="38"/>
        <v>2.0833333333333335</v>
      </c>
      <c r="X10" s="57"/>
      <c r="Y10" s="34">
        <v>5</v>
      </c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2" t="str">
        <f>CONCATENATE(mannschaften!E10)</f>
        <v>ASVÖ PV Taufkirchen 1</v>
      </c>
      <c r="AV10" s="52">
        <f>SUM(Punkte05)</f>
        <v>12</v>
      </c>
      <c r="AW10" s="92">
        <f t="shared" si="0"/>
        <v>2.0833333333333335</v>
      </c>
      <c r="AY10" s="52">
        <f t="shared" si="39"/>
        <v>4</v>
      </c>
      <c r="AZ10" s="52">
        <f t="shared" si="39"/>
        <v>0</v>
      </c>
      <c r="BA10" s="52">
        <f t="shared" si="39"/>
        <v>2</v>
      </c>
      <c r="BC10" s="651">
        <f t="shared" si="1"/>
        <v>1</v>
      </c>
      <c r="BD10" s="86">
        <f t="shared" si="2"/>
        <v>0</v>
      </c>
      <c r="BE10" s="652">
        <f t="shared" si="40"/>
        <v>0</v>
      </c>
      <c r="BF10" s="651">
        <f t="shared" si="40"/>
        <v>1</v>
      </c>
      <c r="BG10" s="86">
        <f t="shared" si="41"/>
        <v>0</v>
      </c>
      <c r="BH10" s="652">
        <f t="shared" si="42"/>
        <v>0</v>
      </c>
      <c r="BI10" s="651">
        <f t="shared" si="42"/>
        <v>0</v>
      </c>
      <c r="BJ10" s="86">
        <f t="shared" si="43"/>
        <v>0</v>
      </c>
      <c r="BK10" s="652">
        <f t="shared" si="44"/>
        <v>0</v>
      </c>
      <c r="BL10" s="86">
        <f t="shared" si="44"/>
        <v>1</v>
      </c>
      <c r="BM10" s="86">
        <f t="shared" si="45"/>
        <v>0</v>
      </c>
      <c r="BN10" s="86">
        <f t="shared" si="46"/>
        <v>0</v>
      </c>
      <c r="BO10" s="651">
        <f t="shared" si="46"/>
        <v>0</v>
      </c>
      <c r="BP10" s="86">
        <f t="shared" si="47"/>
        <v>0</v>
      </c>
      <c r="BQ10" s="652">
        <f t="shared" si="48"/>
        <v>1</v>
      </c>
      <c r="BR10" s="86">
        <f t="shared" si="48"/>
        <v>1</v>
      </c>
      <c r="BS10" s="86">
        <f t="shared" si="49"/>
        <v>0</v>
      </c>
      <c r="BT10" s="86">
        <f t="shared" si="50"/>
        <v>0</v>
      </c>
      <c r="BU10" s="651">
        <f t="shared" si="50"/>
        <v>0</v>
      </c>
      <c r="BV10" s="86">
        <f t="shared" si="51"/>
        <v>0</v>
      </c>
      <c r="BW10" s="652">
        <f t="shared" si="52"/>
        <v>1</v>
      </c>
      <c r="BX10" s="651">
        <f t="shared" si="3"/>
        <v>0</v>
      </c>
      <c r="BY10" s="86">
        <f t="shared" si="4"/>
        <v>0</v>
      </c>
      <c r="BZ10" s="652">
        <f t="shared" si="5"/>
        <v>0</v>
      </c>
      <c r="CA10" s="651">
        <f t="shared" si="6"/>
        <v>0</v>
      </c>
      <c r="CB10" s="86">
        <f t="shared" si="7"/>
        <v>0</v>
      </c>
      <c r="CC10" s="652">
        <f t="shared" si="8"/>
        <v>0</v>
      </c>
      <c r="CD10" s="651">
        <f t="shared" si="9"/>
        <v>0</v>
      </c>
      <c r="CE10" s="86">
        <f t="shared" si="10"/>
        <v>0</v>
      </c>
      <c r="CF10" s="652">
        <f t="shared" si="11"/>
        <v>0</v>
      </c>
      <c r="CG10" s="651">
        <f t="shared" si="12"/>
        <v>0</v>
      </c>
      <c r="CH10" s="86">
        <f t="shared" si="13"/>
        <v>0</v>
      </c>
      <c r="CI10" s="652">
        <f t="shared" si="14"/>
        <v>0</v>
      </c>
      <c r="CJ10" s="651">
        <f t="shared" si="15"/>
        <v>0</v>
      </c>
      <c r="CK10" s="86">
        <f t="shared" si="16"/>
        <v>0</v>
      </c>
      <c r="CL10" s="652">
        <f t="shared" si="17"/>
        <v>0</v>
      </c>
      <c r="CM10" s="651">
        <f t="shared" si="18"/>
        <v>0</v>
      </c>
      <c r="CN10" s="86">
        <f t="shared" si="19"/>
        <v>0</v>
      </c>
      <c r="CO10" s="652">
        <f t="shared" si="20"/>
        <v>0</v>
      </c>
      <c r="CP10" s="651">
        <f t="shared" si="21"/>
        <v>0</v>
      </c>
      <c r="CQ10" s="86">
        <f t="shared" si="22"/>
        <v>0</v>
      </c>
      <c r="CR10" s="652">
        <f t="shared" si="23"/>
        <v>0</v>
      </c>
      <c r="CS10" s="651">
        <f t="shared" si="24"/>
        <v>0</v>
      </c>
      <c r="CT10" s="86">
        <f t="shared" si="25"/>
        <v>0</v>
      </c>
      <c r="CU10" s="652">
        <f t="shared" si="26"/>
        <v>0</v>
      </c>
      <c r="CV10" s="651">
        <f t="shared" si="27"/>
        <v>0</v>
      </c>
      <c r="CW10" s="86">
        <f t="shared" si="28"/>
        <v>0</v>
      </c>
      <c r="CX10" s="652">
        <f t="shared" si="29"/>
        <v>0</v>
      </c>
      <c r="CY10" s="651">
        <f t="shared" si="30"/>
        <v>0</v>
      </c>
      <c r="CZ10" s="86">
        <f t="shared" si="31"/>
        <v>0</v>
      </c>
      <c r="DA10" s="652">
        <f t="shared" si="32"/>
        <v>0</v>
      </c>
      <c r="DB10" s="651">
        <f t="shared" si="33"/>
        <v>0</v>
      </c>
      <c r="DC10" s="86">
        <f t="shared" si="34"/>
        <v>0</v>
      </c>
      <c r="DD10" s="652">
        <f t="shared" si="35"/>
        <v>0</v>
      </c>
    </row>
    <row r="11" spans="1:115" ht="27.75" customHeight="1" x14ac:dyDescent="0.5">
      <c r="A11" s="58"/>
      <c r="C11" s="54">
        <v>6</v>
      </c>
      <c r="D11" s="976">
        <f>SUM(E6)</f>
        <v>13</v>
      </c>
      <c r="E11" s="977">
        <f>SUM(D6)</f>
        <v>17</v>
      </c>
      <c r="F11" s="978"/>
      <c r="G11" s="979"/>
      <c r="H11" s="976">
        <f>SUM(I9)</f>
        <v>15</v>
      </c>
      <c r="I11" s="977">
        <f>SUM(H9)</f>
        <v>15</v>
      </c>
      <c r="J11" s="976">
        <f>SUM(K7)</f>
        <v>16</v>
      </c>
      <c r="K11" s="977">
        <f>SUM(J7)</f>
        <v>6</v>
      </c>
      <c r="L11" s="974">
        <v>9</v>
      </c>
      <c r="M11" s="975">
        <v>9</v>
      </c>
      <c r="N11" s="976">
        <f>SUM(O10)</f>
        <v>3</v>
      </c>
      <c r="O11" s="977">
        <f>SUM(N10)</f>
        <v>25</v>
      </c>
      <c r="P11" s="976">
        <f>SUM(Q8)</f>
        <v>9</v>
      </c>
      <c r="Q11" s="977">
        <f>SUM(P8)</f>
        <v>11</v>
      </c>
      <c r="R11" s="28"/>
      <c r="S11" s="55">
        <f t="shared" si="36"/>
        <v>5</v>
      </c>
      <c r="T11" s="56">
        <f t="shared" si="36"/>
        <v>11</v>
      </c>
      <c r="U11" s="34">
        <f t="shared" si="37"/>
        <v>65</v>
      </c>
      <c r="V11" s="34">
        <f t="shared" si="37"/>
        <v>83</v>
      </c>
      <c r="W11" s="57">
        <f t="shared" si="38"/>
        <v>0.7831325301204819</v>
      </c>
      <c r="X11" s="57"/>
      <c r="Y11" s="34">
        <v>6</v>
      </c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2" t="str">
        <f>CONCATENATE(mannschaften!E11)</f>
        <v>Union PWV Diersbach 2</v>
      </c>
      <c r="AV11" s="52">
        <f>SUM(Punkte06)</f>
        <v>5</v>
      </c>
      <c r="AW11" s="92">
        <f t="shared" si="0"/>
        <v>0.7831325301204819</v>
      </c>
      <c r="AY11" s="52">
        <f t="shared" si="39"/>
        <v>1</v>
      </c>
      <c r="AZ11" s="52">
        <f t="shared" si="39"/>
        <v>2</v>
      </c>
      <c r="BA11" s="52">
        <f t="shared" si="39"/>
        <v>3</v>
      </c>
      <c r="BC11" s="651">
        <f t="shared" si="1"/>
        <v>0</v>
      </c>
      <c r="BD11" s="86">
        <f t="shared" si="2"/>
        <v>0</v>
      </c>
      <c r="BE11" s="652">
        <f t="shared" si="40"/>
        <v>1</v>
      </c>
      <c r="BF11" s="651">
        <f t="shared" si="40"/>
        <v>0</v>
      </c>
      <c r="BG11" s="86">
        <f t="shared" si="41"/>
        <v>0</v>
      </c>
      <c r="BH11" s="652">
        <f t="shared" si="42"/>
        <v>0</v>
      </c>
      <c r="BI11" s="651">
        <f t="shared" si="42"/>
        <v>0</v>
      </c>
      <c r="BJ11" s="86">
        <f t="shared" si="43"/>
        <v>1</v>
      </c>
      <c r="BK11" s="652">
        <f t="shared" si="44"/>
        <v>0</v>
      </c>
      <c r="BL11" s="86">
        <f t="shared" si="44"/>
        <v>1</v>
      </c>
      <c r="BM11" s="86">
        <f t="shared" si="45"/>
        <v>0</v>
      </c>
      <c r="BN11" s="86">
        <f t="shared" si="46"/>
        <v>0</v>
      </c>
      <c r="BO11" s="651">
        <f t="shared" si="46"/>
        <v>0</v>
      </c>
      <c r="BP11" s="86">
        <f t="shared" si="47"/>
        <v>1</v>
      </c>
      <c r="BQ11" s="652">
        <f t="shared" si="48"/>
        <v>0</v>
      </c>
      <c r="BR11" s="86">
        <f t="shared" si="48"/>
        <v>0</v>
      </c>
      <c r="BS11" s="86">
        <f t="shared" si="49"/>
        <v>0</v>
      </c>
      <c r="BT11" s="86">
        <f t="shared" si="50"/>
        <v>1</v>
      </c>
      <c r="BU11" s="651">
        <f t="shared" si="50"/>
        <v>0</v>
      </c>
      <c r="BV11" s="86">
        <f t="shared" si="51"/>
        <v>0</v>
      </c>
      <c r="BW11" s="652">
        <f t="shared" si="52"/>
        <v>1</v>
      </c>
      <c r="BX11" s="651">
        <f t="shared" si="3"/>
        <v>0</v>
      </c>
      <c r="BY11" s="86">
        <f t="shared" si="4"/>
        <v>0</v>
      </c>
      <c r="BZ11" s="652">
        <f t="shared" si="5"/>
        <v>0</v>
      </c>
      <c r="CA11" s="651">
        <f t="shared" si="6"/>
        <v>0</v>
      </c>
      <c r="CB11" s="86">
        <f t="shared" si="7"/>
        <v>0</v>
      </c>
      <c r="CC11" s="652">
        <f t="shared" si="8"/>
        <v>0</v>
      </c>
      <c r="CD11" s="651">
        <f t="shared" si="9"/>
        <v>0</v>
      </c>
      <c r="CE11" s="86">
        <f t="shared" si="10"/>
        <v>0</v>
      </c>
      <c r="CF11" s="652">
        <f t="shared" si="11"/>
        <v>0</v>
      </c>
      <c r="CG11" s="651">
        <f t="shared" si="12"/>
        <v>0</v>
      </c>
      <c r="CH11" s="86">
        <f t="shared" si="13"/>
        <v>0</v>
      </c>
      <c r="CI11" s="652">
        <f t="shared" si="14"/>
        <v>0</v>
      </c>
      <c r="CJ11" s="651">
        <f t="shared" si="15"/>
        <v>0</v>
      </c>
      <c r="CK11" s="86">
        <f t="shared" si="16"/>
        <v>0</v>
      </c>
      <c r="CL11" s="652">
        <f t="shared" si="17"/>
        <v>0</v>
      </c>
      <c r="CM11" s="651">
        <f t="shared" si="18"/>
        <v>0</v>
      </c>
      <c r="CN11" s="86">
        <f t="shared" si="19"/>
        <v>0</v>
      </c>
      <c r="CO11" s="652">
        <f t="shared" si="20"/>
        <v>0</v>
      </c>
      <c r="CP11" s="651">
        <f t="shared" si="21"/>
        <v>0</v>
      </c>
      <c r="CQ11" s="86">
        <f t="shared" si="22"/>
        <v>0</v>
      </c>
      <c r="CR11" s="652">
        <f t="shared" si="23"/>
        <v>0</v>
      </c>
      <c r="CS11" s="651">
        <f t="shared" si="24"/>
        <v>0</v>
      </c>
      <c r="CT11" s="86">
        <f t="shared" si="25"/>
        <v>0</v>
      </c>
      <c r="CU11" s="652">
        <f t="shared" si="26"/>
        <v>0</v>
      </c>
      <c r="CV11" s="651">
        <f t="shared" si="27"/>
        <v>0</v>
      </c>
      <c r="CW11" s="86">
        <f t="shared" si="28"/>
        <v>0</v>
      </c>
      <c r="CX11" s="652">
        <f t="shared" si="29"/>
        <v>0</v>
      </c>
      <c r="CY11" s="651">
        <f t="shared" si="30"/>
        <v>0</v>
      </c>
      <c r="CZ11" s="86">
        <f t="shared" si="31"/>
        <v>0</v>
      </c>
      <c r="DA11" s="652">
        <f t="shared" si="32"/>
        <v>0</v>
      </c>
      <c r="DB11" s="651">
        <f t="shared" si="33"/>
        <v>0</v>
      </c>
      <c r="DC11" s="86">
        <f t="shared" si="34"/>
        <v>0</v>
      </c>
      <c r="DD11" s="652">
        <f t="shared" si="35"/>
        <v>0</v>
      </c>
    </row>
    <row r="12" spans="1:115" ht="27.75" customHeight="1" x14ac:dyDescent="0.5">
      <c r="A12" s="58"/>
      <c r="C12" s="54">
        <v>7</v>
      </c>
      <c r="D12" s="980"/>
      <c r="E12" s="981"/>
      <c r="F12" s="982">
        <f>SUM(G10)</f>
        <v>8</v>
      </c>
      <c r="G12" s="983">
        <f>SUM(F10)</f>
        <v>16</v>
      </c>
      <c r="H12" s="982">
        <f>SUM(I8)</f>
        <v>13</v>
      </c>
      <c r="I12" s="983">
        <f>SUM(H8)</f>
        <v>11</v>
      </c>
      <c r="J12" s="982">
        <f>SUM(K6)</f>
        <v>6</v>
      </c>
      <c r="K12" s="983">
        <f>SUM(J6)</f>
        <v>18</v>
      </c>
      <c r="L12" s="982">
        <f>SUM(M11)</f>
        <v>9</v>
      </c>
      <c r="M12" s="983">
        <f>SUM(L11)</f>
        <v>9</v>
      </c>
      <c r="N12" s="982">
        <f>SUM(O9)</f>
        <v>6</v>
      </c>
      <c r="O12" s="983">
        <f>SUM(N9)</f>
        <v>18</v>
      </c>
      <c r="P12" s="982">
        <f>SUM(Q7)</f>
        <v>15</v>
      </c>
      <c r="Q12" s="983">
        <f>SUM(P7)</f>
        <v>13</v>
      </c>
      <c r="R12" s="28"/>
      <c r="S12" s="55">
        <f t="shared" si="36"/>
        <v>7</v>
      </c>
      <c r="T12" s="56">
        <f t="shared" si="36"/>
        <v>10</v>
      </c>
      <c r="U12" s="34">
        <f t="shared" si="37"/>
        <v>57</v>
      </c>
      <c r="V12" s="34">
        <f t="shared" si="37"/>
        <v>85</v>
      </c>
      <c r="W12" s="57">
        <f t="shared" si="38"/>
        <v>0.6705882352941176</v>
      </c>
      <c r="X12" s="57"/>
      <c r="Y12" s="34">
        <v>7</v>
      </c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2" t="str">
        <f>CONCATENATE(mannschaften!E12)</f>
        <v>PV Hub</v>
      </c>
      <c r="AV12" s="52">
        <f>SUM(Punkte07)</f>
        <v>7</v>
      </c>
      <c r="AW12" s="92">
        <f t="shared" si="0"/>
        <v>0.6705882352941176</v>
      </c>
      <c r="AY12" s="52">
        <f>SUM(BC12,BF12,BI12,BL12,BO12,BR12,BU12)</f>
        <v>2</v>
      </c>
      <c r="AZ12" s="52">
        <f>SUM(BD12,BG12,BJ12,BM12,BP12,BS12,BV12)</f>
        <v>1</v>
      </c>
      <c r="BA12" s="52">
        <f t="shared" si="39"/>
        <v>3</v>
      </c>
      <c r="BC12" s="653">
        <f t="shared" si="1"/>
        <v>0</v>
      </c>
      <c r="BD12" s="654">
        <f t="shared" si="2"/>
        <v>0</v>
      </c>
      <c r="BE12" s="655">
        <f t="shared" si="40"/>
        <v>0</v>
      </c>
      <c r="BF12" s="653">
        <f t="shared" si="40"/>
        <v>0</v>
      </c>
      <c r="BG12" s="654">
        <f t="shared" si="41"/>
        <v>0</v>
      </c>
      <c r="BH12" s="655">
        <f t="shared" si="42"/>
        <v>1</v>
      </c>
      <c r="BI12" s="653">
        <f t="shared" si="42"/>
        <v>1</v>
      </c>
      <c r="BJ12" s="654">
        <f t="shared" si="43"/>
        <v>0</v>
      </c>
      <c r="BK12" s="655">
        <f t="shared" si="44"/>
        <v>0</v>
      </c>
      <c r="BL12" s="654">
        <f t="shared" si="44"/>
        <v>0</v>
      </c>
      <c r="BM12" s="654">
        <f t="shared" si="45"/>
        <v>0</v>
      </c>
      <c r="BN12" s="654">
        <f t="shared" si="46"/>
        <v>1</v>
      </c>
      <c r="BO12" s="653">
        <f t="shared" si="46"/>
        <v>0</v>
      </c>
      <c r="BP12" s="654">
        <f t="shared" si="47"/>
        <v>1</v>
      </c>
      <c r="BQ12" s="655">
        <f t="shared" si="48"/>
        <v>0</v>
      </c>
      <c r="BR12" s="654">
        <f t="shared" si="48"/>
        <v>0</v>
      </c>
      <c r="BS12" s="654">
        <f t="shared" si="49"/>
        <v>0</v>
      </c>
      <c r="BT12" s="654">
        <f t="shared" si="50"/>
        <v>1</v>
      </c>
      <c r="BU12" s="653">
        <f t="shared" si="50"/>
        <v>1</v>
      </c>
      <c r="BV12" s="654">
        <f t="shared" si="51"/>
        <v>0</v>
      </c>
      <c r="BW12" s="655">
        <f t="shared" si="52"/>
        <v>0</v>
      </c>
      <c r="BX12" s="653">
        <f t="shared" si="3"/>
        <v>0</v>
      </c>
      <c r="BY12" s="654">
        <f t="shared" si="4"/>
        <v>0</v>
      </c>
      <c r="BZ12" s="655">
        <f t="shared" si="5"/>
        <v>0</v>
      </c>
      <c r="CA12" s="653">
        <f t="shared" si="6"/>
        <v>0</v>
      </c>
      <c r="CB12" s="654">
        <f t="shared" si="7"/>
        <v>0</v>
      </c>
      <c r="CC12" s="655">
        <f t="shared" si="8"/>
        <v>0</v>
      </c>
      <c r="CD12" s="653">
        <f t="shared" si="9"/>
        <v>0</v>
      </c>
      <c r="CE12" s="654">
        <f t="shared" si="10"/>
        <v>0</v>
      </c>
      <c r="CF12" s="655">
        <f t="shared" si="11"/>
        <v>0</v>
      </c>
      <c r="CG12" s="653">
        <f t="shared" si="12"/>
        <v>0</v>
      </c>
      <c r="CH12" s="654">
        <f t="shared" si="13"/>
        <v>0</v>
      </c>
      <c r="CI12" s="655">
        <f t="shared" si="14"/>
        <v>0</v>
      </c>
      <c r="CJ12" s="653">
        <f t="shared" si="15"/>
        <v>0</v>
      </c>
      <c r="CK12" s="654">
        <f t="shared" si="16"/>
        <v>0</v>
      </c>
      <c r="CL12" s="655">
        <f t="shared" si="17"/>
        <v>0</v>
      </c>
      <c r="CM12" s="653">
        <f t="shared" si="18"/>
        <v>0</v>
      </c>
      <c r="CN12" s="654">
        <f t="shared" si="19"/>
        <v>0</v>
      </c>
      <c r="CO12" s="655">
        <f t="shared" si="20"/>
        <v>0</v>
      </c>
      <c r="CP12" s="653">
        <f t="shared" si="21"/>
        <v>0</v>
      </c>
      <c r="CQ12" s="654">
        <f t="shared" si="22"/>
        <v>0</v>
      </c>
      <c r="CR12" s="655">
        <f t="shared" si="23"/>
        <v>0</v>
      </c>
      <c r="CS12" s="653">
        <f t="shared" si="24"/>
        <v>0</v>
      </c>
      <c r="CT12" s="654">
        <f t="shared" si="25"/>
        <v>0</v>
      </c>
      <c r="CU12" s="655">
        <f t="shared" si="26"/>
        <v>0</v>
      </c>
      <c r="CV12" s="653">
        <f t="shared" si="27"/>
        <v>0</v>
      </c>
      <c r="CW12" s="654">
        <f t="shared" si="28"/>
        <v>0</v>
      </c>
      <c r="CX12" s="655">
        <f t="shared" si="29"/>
        <v>0</v>
      </c>
      <c r="CY12" s="653">
        <f t="shared" si="30"/>
        <v>0</v>
      </c>
      <c r="CZ12" s="654">
        <f t="shared" si="31"/>
        <v>0</v>
      </c>
      <c r="DA12" s="655">
        <f t="shared" si="32"/>
        <v>0</v>
      </c>
      <c r="DB12" s="653">
        <f t="shared" si="33"/>
        <v>0</v>
      </c>
      <c r="DC12" s="654">
        <f t="shared" si="34"/>
        <v>0</v>
      </c>
      <c r="DD12" s="655">
        <f t="shared" si="35"/>
        <v>0</v>
      </c>
    </row>
    <row r="13" spans="1:115" ht="20.25" customHeight="1" x14ac:dyDescent="0.4">
      <c r="A13" s="58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28"/>
      <c r="S13" s="28"/>
      <c r="T13" s="28"/>
      <c r="U13" s="34"/>
      <c r="V13" s="34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</row>
    <row r="14" spans="1:115" ht="20.25" customHeight="1" x14ac:dyDescent="0.4">
      <c r="A14" s="58"/>
      <c r="D14" s="59">
        <f>SUM(D6:D12)</f>
        <v>82</v>
      </c>
      <c r="E14" s="59">
        <f t="shared" ref="E14:P14" si="53">SUM(E6:E12)</f>
        <v>82</v>
      </c>
      <c r="F14" s="59">
        <f t="shared" si="53"/>
        <v>68</v>
      </c>
      <c r="G14" s="59">
        <f t="shared" si="53"/>
        <v>68</v>
      </c>
      <c r="H14" s="59">
        <f t="shared" si="53"/>
        <v>88</v>
      </c>
      <c r="I14" s="59">
        <f t="shared" si="53"/>
        <v>88</v>
      </c>
      <c r="J14" s="59">
        <f t="shared" si="53"/>
        <v>72</v>
      </c>
      <c r="K14" s="59">
        <f t="shared" si="53"/>
        <v>72</v>
      </c>
      <c r="L14" s="59">
        <f t="shared" si="53"/>
        <v>64</v>
      </c>
      <c r="M14" s="59">
        <f t="shared" si="53"/>
        <v>64</v>
      </c>
      <c r="N14" s="59">
        <f t="shared" si="53"/>
        <v>76</v>
      </c>
      <c r="O14" s="59">
        <f t="shared" si="53"/>
        <v>76</v>
      </c>
      <c r="P14" s="59">
        <f t="shared" si="53"/>
        <v>68</v>
      </c>
      <c r="Q14" s="59">
        <f>SUM(Q6:Q12)</f>
        <v>68</v>
      </c>
      <c r="R14" s="28"/>
      <c r="S14" s="32">
        <f>SUM(S6:S12)</f>
        <v>61</v>
      </c>
      <c r="T14" s="32">
        <f>SUM(T6:T12)</f>
        <v>61</v>
      </c>
      <c r="U14" s="60">
        <f>SUM(U6:U12)</f>
        <v>518</v>
      </c>
      <c r="V14" s="34">
        <f>SUM(V6:V12)</f>
        <v>518</v>
      </c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DK14" s="48">
        <v>14</v>
      </c>
    </row>
    <row r="15" spans="1:115" ht="20.25" customHeight="1" x14ac:dyDescent="0.4">
      <c r="A15" s="58">
        <v>10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61">
        <f>SUM(D14,F14,H14,J14,L14,N14,P14)</f>
        <v>518</v>
      </c>
      <c r="T15" s="28">
        <f>SUM(E14,G14,I14,K14,M14,O14,Q14)</f>
        <v>518</v>
      </c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</row>
    <row r="16" spans="1:115" ht="12.75" hidden="1" customHeight="1" x14ac:dyDescent="0.25"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</row>
    <row r="17" spans="1:47" ht="21" hidden="1" customHeight="1" x14ac:dyDescent="0.25">
      <c r="C17" s="48">
        <v>1</v>
      </c>
      <c r="D17" s="62">
        <f t="shared" ref="D17:D23" si="54">IF(D6&gt;E6,3,IF(D6+E6&lt;1,0,IF(D6=E6,1,0)))</f>
        <v>3</v>
      </c>
      <c r="E17" s="63">
        <f t="shared" ref="E17:E23" si="55">IF(D6&lt;E6,3,IF(D6+E6&lt;1,0,IF(D6=E6,1,0)))</f>
        <v>0</v>
      </c>
      <c r="F17" s="62">
        <f t="shared" ref="F17:F23" si="56">IF(F6&gt;G6,3,IF(F6+G6&lt;1,0,IF(F6=G6,1,0)))</f>
        <v>3</v>
      </c>
      <c r="G17" s="63">
        <f t="shared" ref="G17:G23" si="57">IF(F6&lt;G6,3,IF(F6+G6&lt;1,0,IF(F6=G6,1,0)))</f>
        <v>0</v>
      </c>
      <c r="H17" s="62">
        <f t="shared" ref="H17:H23" si="58">IF(H6&gt;I6,3,IF(H6+I6&lt;1,0,IF(H6=I6,1,0)))</f>
        <v>3</v>
      </c>
      <c r="I17" s="63">
        <f t="shared" ref="I17:I23" si="59">IF(H6&lt;I6,3,IF(H6+I6&lt;1,0,IF(H6=I6,1,0)))</f>
        <v>0</v>
      </c>
      <c r="J17" s="62">
        <f t="shared" ref="J17:J23" si="60">IF(J6&gt;K6,3,IF(J6+K6&lt;1,0,IF(J6=K6,1,0)))</f>
        <v>3</v>
      </c>
      <c r="K17" s="63">
        <f t="shared" ref="K17:K23" si="61">IF(J6&lt;K6,3,IF(J6+K6&lt;1,0,IF(J6=K6,1,0)))</f>
        <v>0</v>
      </c>
      <c r="L17" s="62">
        <f t="shared" ref="L17:L23" si="62">IF(L6&gt;M6,3,IF(L6+M6&lt;1,0,IF(L6=M6,1,0)))</f>
        <v>3</v>
      </c>
      <c r="M17" s="63">
        <f t="shared" ref="M17:M23" si="63">IF(L6&lt;M6,3,IF(L6+M6&lt;1,0,IF(L6=M6,1,0)))</f>
        <v>0</v>
      </c>
      <c r="N17" s="62">
        <f t="shared" ref="N17:N23" si="64">IF(N6&gt;O6,3,IF(N6+O6&lt;1,0,IF(N6=O6,1,0)))</f>
        <v>0</v>
      </c>
      <c r="O17" s="63">
        <f t="shared" ref="O17:O23" si="65">IF(N6&lt;O6,3,IF(N6+O6&lt;1,0,IF(N6=O6,1,0)))</f>
        <v>3</v>
      </c>
      <c r="P17" s="62">
        <f t="shared" ref="P17:P23" si="66">IF(P6&gt;Q6,3,IF(P6+Q6&lt;1,0,IF(P6=Q6,1,0)))</f>
        <v>0</v>
      </c>
      <c r="Q17" s="63">
        <f t="shared" ref="Q17:Q23" si="67">IF(P6&lt;Q6,3,IF(P6+Q6&lt;1,0,IF(P6=Q6,1,0)))</f>
        <v>0</v>
      </c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</row>
    <row r="18" spans="1:47" s="64" customFormat="1" ht="21" hidden="1" customHeight="1" x14ac:dyDescent="0.25">
      <c r="C18" s="64">
        <v>2</v>
      </c>
      <c r="D18" s="62">
        <f t="shared" si="54"/>
        <v>0</v>
      </c>
      <c r="E18" s="63">
        <f t="shared" si="55"/>
        <v>3</v>
      </c>
      <c r="F18" s="62">
        <f t="shared" si="56"/>
        <v>0</v>
      </c>
      <c r="G18" s="63">
        <f t="shared" si="57"/>
        <v>3</v>
      </c>
      <c r="H18" s="62">
        <f t="shared" si="58"/>
        <v>0</v>
      </c>
      <c r="I18" s="63">
        <f t="shared" si="59"/>
        <v>3</v>
      </c>
      <c r="J18" s="62">
        <f t="shared" si="60"/>
        <v>0</v>
      </c>
      <c r="K18" s="63">
        <f t="shared" si="61"/>
        <v>3</v>
      </c>
      <c r="L18" s="62">
        <f t="shared" si="62"/>
        <v>3</v>
      </c>
      <c r="M18" s="63">
        <f t="shared" si="63"/>
        <v>0</v>
      </c>
      <c r="N18" s="62">
        <f t="shared" si="64"/>
        <v>0</v>
      </c>
      <c r="O18" s="63">
        <f t="shared" si="65"/>
        <v>0</v>
      </c>
      <c r="P18" s="62">
        <f t="shared" si="66"/>
        <v>0</v>
      </c>
      <c r="Q18" s="63">
        <f t="shared" si="67"/>
        <v>3</v>
      </c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48"/>
    </row>
    <row r="19" spans="1:47" ht="21" hidden="1" customHeight="1" x14ac:dyDescent="0.25">
      <c r="C19" s="48">
        <v>3</v>
      </c>
      <c r="D19" s="62">
        <f t="shared" si="54"/>
        <v>0</v>
      </c>
      <c r="E19" s="63">
        <f t="shared" si="55"/>
        <v>3</v>
      </c>
      <c r="F19" s="62">
        <f t="shared" si="56"/>
        <v>3</v>
      </c>
      <c r="G19" s="63">
        <f t="shared" si="57"/>
        <v>0</v>
      </c>
      <c r="H19" s="62">
        <f t="shared" si="58"/>
        <v>0</v>
      </c>
      <c r="I19" s="63">
        <f t="shared" si="59"/>
        <v>3</v>
      </c>
      <c r="J19" s="62">
        <f t="shared" si="60"/>
        <v>0</v>
      </c>
      <c r="K19" s="63">
        <f t="shared" si="61"/>
        <v>3</v>
      </c>
      <c r="L19" s="62">
        <f t="shared" si="62"/>
        <v>0</v>
      </c>
      <c r="M19" s="63">
        <f t="shared" si="63"/>
        <v>0</v>
      </c>
      <c r="N19" s="62">
        <f t="shared" si="64"/>
        <v>3</v>
      </c>
      <c r="O19" s="63">
        <f t="shared" si="65"/>
        <v>0</v>
      </c>
      <c r="P19" s="62">
        <f t="shared" si="66"/>
        <v>3</v>
      </c>
      <c r="Q19" s="63">
        <f t="shared" si="67"/>
        <v>0</v>
      </c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1:47" ht="21" hidden="1" customHeight="1" x14ac:dyDescent="0.25">
      <c r="C20" s="48">
        <v>4</v>
      </c>
      <c r="D20" s="62">
        <f t="shared" si="54"/>
        <v>3</v>
      </c>
      <c r="E20" s="63">
        <f t="shared" si="55"/>
        <v>0</v>
      </c>
      <c r="F20" s="62">
        <f t="shared" si="56"/>
        <v>0</v>
      </c>
      <c r="G20" s="63">
        <f t="shared" si="57"/>
        <v>3</v>
      </c>
      <c r="H20" s="62">
        <f t="shared" si="58"/>
        <v>1</v>
      </c>
      <c r="I20" s="63">
        <f t="shared" si="59"/>
        <v>1</v>
      </c>
      <c r="J20" s="62">
        <f t="shared" si="60"/>
        <v>0</v>
      </c>
      <c r="K20" s="63">
        <f t="shared" si="61"/>
        <v>0</v>
      </c>
      <c r="L20" s="62">
        <f t="shared" si="62"/>
        <v>0</v>
      </c>
      <c r="M20" s="63">
        <f t="shared" si="63"/>
        <v>3</v>
      </c>
      <c r="N20" s="62">
        <f t="shared" si="64"/>
        <v>3</v>
      </c>
      <c r="O20" s="63">
        <f t="shared" si="65"/>
        <v>0</v>
      </c>
      <c r="P20" s="62">
        <f t="shared" si="66"/>
        <v>3</v>
      </c>
      <c r="Q20" s="63">
        <f t="shared" si="67"/>
        <v>0</v>
      </c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7" ht="21" hidden="1" customHeight="1" x14ac:dyDescent="0.25">
      <c r="C21" s="64">
        <v>5</v>
      </c>
      <c r="D21" s="62">
        <f t="shared" si="54"/>
        <v>3</v>
      </c>
      <c r="E21" s="63">
        <f t="shared" si="55"/>
        <v>0</v>
      </c>
      <c r="F21" s="62">
        <f t="shared" si="56"/>
        <v>3</v>
      </c>
      <c r="G21" s="63">
        <f t="shared" si="57"/>
        <v>0</v>
      </c>
      <c r="H21" s="62">
        <f t="shared" si="58"/>
        <v>0</v>
      </c>
      <c r="I21" s="63">
        <f t="shared" si="59"/>
        <v>0</v>
      </c>
      <c r="J21" s="62">
        <f t="shared" si="60"/>
        <v>3</v>
      </c>
      <c r="K21" s="63">
        <f t="shared" si="61"/>
        <v>0</v>
      </c>
      <c r="L21" s="62">
        <f t="shared" si="62"/>
        <v>0</v>
      </c>
      <c r="M21" s="63">
        <f t="shared" si="63"/>
        <v>3</v>
      </c>
      <c r="N21" s="62">
        <f t="shared" si="64"/>
        <v>3</v>
      </c>
      <c r="O21" s="63">
        <f t="shared" si="65"/>
        <v>0</v>
      </c>
      <c r="P21" s="62">
        <f t="shared" si="66"/>
        <v>0</v>
      </c>
      <c r="Q21" s="63">
        <f t="shared" si="67"/>
        <v>3</v>
      </c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</row>
    <row r="22" spans="1:47" ht="21" hidden="1" customHeight="1" x14ac:dyDescent="0.25">
      <c r="C22" s="48">
        <v>6</v>
      </c>
      <c r="D22" s="62">
        <f t="shared" si="54"/>
        <v>0</v>
      </c>
      <c r="E22" s="63">
        <f t="shared" si="55"/>
        <v>3</v>
      </c>
      <c r="F22" s="62">
        <f t="shared" si="56"/>
        <v>0</v>
      </c>
      <c r="G22" s="63">
        <f t="shared" si="57"/>
        <v>0</v>
      </c>
      <c r="H22" s="62">
        <f t="shared" si="58"/>
        <v>1</v>
      </c>
      <c r="I22" s="63">
        <f t="shared" si="59"/>
        <v>1</v>
      </c>
      <c r="J22" s="62">
        <f t="shared" si="60"/>
        <v>3</v>
      </c>
      <c r="K22" s="63">
        <f t="shared" si="61"/>
        <v>0</v>
      </c>
      <c r="L22" s="62">
        <f t="shared" si="62"/>
        <v>1</v>
      </c>
      <c r="M22" s="63">
        <f t="shared" si="63"/>
        <v>1</v>
      </c>
      <c r="N22" s="62">
        <f t="shared" si="64"/>
        <v>0</v>
      </c>
      <c r="O22" s="63">
        <f t="shared" si="65"/>
        <v>3</v>
      </c>
      <c r="P22" s="62">
        <f t="shared" si="66"/>
        <v>0</v>
      </c>
      <c r="Q22" s="63">
        <f t="shared" si="67"/>
        <v>3</v>
      </c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</row>
    <row r="23" spans="1:47" ht="21" hidden="1" customHeight="1" x14ac:dyDescent="0.25">
      <c r="C23" s="48">
        <v>7</v>
      </c>
      <c r="D23" s="62">
        <f t="shared" si="54"/>
        <v>0</v>
      </c>
      <c r="E23" s="63">
        <f t="shared" si="55"/>
        <v>0</v>
      </c>
      <c r="F23" s="62">
        <f t="shared" si="56"/>
        <v>0</v>
      </c>
      <c r="G23" s="63">
        <f t="shared" si="57"/>
        <v>3</v>
      </c>
      <c r="H23" s="62">
        <f t="shared" si="58"/>
        <v>3</v>
      </c>
      <c r="I23" s="63">
        <f t="shared" si="59"/>
        <v>0</v>
      </c>
      <c r="J23" s="62">
        <f t="shared" si="60"/>
        <v>0</v>
      </c>
      <c r="K23" s="63">
        <f t="shared" si="61"/>
        <v>3</v>
      </c>
      <c r="L23" s="62">
        <f t="shared" si="62"/>
        <v>1</v>
      </c>
      <c r="M23" s="63">
        <f t="shared" si="63"/>
        <v>1</v>
      </c>
      <c r="N23" s="62">
        <f t="shared" si="64"/>
        <v>0</v>
      </c>
      <c r="O23" s="63">
        <f t="shared" si="65"/>
        <v>3</v>
      </c>
      <c r="P23" s="62">
        <f t="shared" si="66"/>
        <v>3</v>
      </c>
      <c r="Q23" s="63">
        <f t="shared" si="67"/>
        <v>0</v>
      </c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</row>
    <row r="24" spans="1:47" ht="20.25" hidden="1" customHeight="1" x14ac:dyDescent="0.25"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</row>
    <row r="25" spans="1:47" ht="20.25" hidden="1" customHeight="1" x14ac:dyDescent="0.25">
      <c r="D25" s="63">
        <f t="shared" ref="D25:Q25" si="68">SUM(D17:D23)</f>
        <v>9</v>
      </c>
      <c r="E25" s="63">
        <f t="shared" si="68"/>
        <v>9</v>
      </c>
      <c r="F25" s="63">
        <f t="shared" si="68"/>
        <v>9</v>
      </c>
      <c r="G25" s="63">
        <f t="shared" si="68"/>
        <v>9</v>
      </c>
      <c r="H25" s="63">
        <f t="shared" si="68"/>
        <v>8</v>
      </c>
      <c r="I25" s="63">
        <f t="shared" si="68"/>
        <v>8</v>
      </c>
      <c r="J25" s="63">
        <f t="shared" si="68"/>
        <v>9</v>
      </c>
      <c r="K25" s="63">
        <f t="shared" si="68"/>
        <v>9</v>
      </c>
      <c r="L25" s="63">
        <f t="shared" si="68"/>
        <v>8</v>
      </c>
      <c r="M25" s="63">
        <f t="shared" si="68"/>
        <v>8</v>
      </c>
      <c r="N25" s="63">
        <f t="shared" si="68"/>
        <v>9</v>
      </c>
      <c r="O25" s="63">
        <f t="shared" si="68"/>
        <v>9</v>
      </c>
      <c r="P25" s="63">
        <f t="shared" si="68"/>
        <v>9</v>
      </c>
      <c r="Q25" s="63">
        <f t="shared" si="68"/>
        <v>9</v>
      </c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</row>
    <row r="26" spans="1:47" ht="20.25" hidden="1" customHeight="1" x14ac:dyDescent="0.25"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</row>
    <row r="27" spans="1:47" ht="20.25" customHeight="1" x14ac:dyDescent="0.25">
      <c r="C27" s="1123" t="s">
        <v>6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7" ht="20.25" customHeight="1" x14ac:dyDescent="0.5">
      <c r="C28" s="1123"/>
      <c r="D28" s="65" t="s">
        <v>5</v>
      </c>
      <c r="E28" s="28"/>
      <c r="F28" s="65" t="s">
        <v>5</v>
      </c>
      <c r="G28" s="28"/>
      <c r="H28" s="65" t="s">
        <v>5</v>
      </c>
      <c r="I28" s="28"/>
      <c r="J28" s="65" t="s">
        <v>5</v>
      </c>
      <c r="K28" s="28"/>
      <c r="L28" s="65" t="s">
        <v>5</v>
      </c>
      <c r="M28" s="28"/>
      <c r="N28" s="65" t="s">
        <v>5</v>
      </c>
      <c r="O28" s="28"/>
      <c r="P28" s="65" t="s">
        <v>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7" ht="20.25" customHeight="1" x14ac:dyDescent="0.6">
      <c r="C29" s="1123"/>
      <c r="D29" s="1124">
        <v>1</v>
      </c>
      <c r="E29" s="1124"/>
      <c r="F29" s="1124">
        <v>2</v>
      </c>
      <c r="G29" s="1124"/>
      <c r="H29" s="1124">
        <v>3</v>
      </c>
      <c r="I29" s="1124"/>
      <c r="J29" s="1124">
        <v>4</v>
      </c>
      <c r="K29" s="1124"/>
      <c r="L29" s="1124">
        <v>5</v>
      </c>
      <c r="M29" s="1124"/>
      <c r="N29" s="1124">
        <v>6</v>
      </c>
      <c r="O29" s="1124"/>
      <c r="P29" s="1124">
        <v>7</v>
      </c>
      <c r="Q29" s="1124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</row>
    <row r="30" spans="1:47" ht="20.25" customHeight="1" x14ac:dyDescent="0.25"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</row>
    <row r="31" spans="1:47" ht="18.75" customHeight="1" x14ac:dyDescent="0.45">
      <c r="C31" s="35">
        <v>1</v>
      </c>
      <c r="D31" s="66">
        <v>6</v>
      </c>
      <c r="E31" s="67">
        <v>1</v>
      </c>
      <c r="F31" s="66">
        <v>4</v>
      </c>
      <c r="G31" s="67">
        <v>1</v>
      </c>
      <c r="H31" s="66">
        <v>2</v>
      </c>
      <c r="I31" s="67">
        <v>1</v>
      </c>
      <c r="J31" s="66">
        <v>7</v>
      </c>
      <c r="K31" s="67">
        <v>1</v>
      </c>
      <c r="L31" s="66">
        <v>5</v>
      </c>
      <c r="M31" s="67">
        <v>1</v>
      </c>
      <c r="N31" s="66">
        <v>3</v>
      </c>
      <c r="O31" s="67">
        <v>1</v>
      </c>
      <c r="P31" s="68">
        <v>1</v>
      </c>
      <c r="Q31" s="69">
        <v>1</v>
      </c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</row>
    <row r="32" spans="1:47" ht="18.75" customHeight="1" x14ac:dyDescent="0.45">
      <c r="A32" s="53"/>
      <c r="B32" s="53"/>
      <c r="C32" s="35">
        <v>2</v>
      </c>
      <c r="D32" s="70">
        <v>5</v>
      </c>
      <c r="E32" s="71">
        <v>2</v>
      </c>
      <c r="F32" s="70">
        <v>3</v>
      </c>
      <c r="G32" s="71">
        <v>2</v>
      </c>
      <c r="H32" s="72">
        <v>1</v>
      </c>
      <c r="I32" s="73">
        <v>2</v>
      </c>
      <c r="J32" s="70">
        <v>6</v>
      </c>
      <c r="K32" s="71">
        <v>2</v>
      </c>
      <c r="L32" s="70">
        <v>4</v>
      </c>
      <c r="M32" s="71">
        <v>2</v>
      </c>
      <c r="N32" s="74">
        <v>2</v>
      </c>
      <c r="O32" s="75">
        <v>2</v>
      </c>
      <c r="P32" s="70">
        <v>7</v>
      </c>
      <c r="Q32" s="71">
        <v>2</v>
      </c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</row>
    <row r="33" spans="1:46" ht="18.75" customHeight="1" x14ac:dyDescent="0.45">
      <c r="A33" s="53"/>
      <c r="B33" s="53"/>
      <c r="C33" s="35">
        <v>3</v>
      </c>
      <c r="D33" s="70">
        <v>4</v>
      </c>
      <c r="E33" s="71">
        <v>3</v>
      </c>
      <c r="F33" s="72">
        <v>2</v>
      </c>
      <c r="G33" s="73">
        <v>3</v>
      </c>
      <c r="H33" s="70">
        <v>7</v>
      </c>
      <c r="I33" s="71">
        <v>3</v>
      </c>
      <c r="J33" s="70">
        <v>5</v>
      </c>
      <c r="K33" s="71">
        <v>3</v>
      </c>
      <c r="L33" s="74">
        <v>3</v>
      </c>
      <c r="M33" s="75">
        <v>3</v>
      </c>
      <c r="N33" s="72">
        <v>1</v>
      </c>
      <c r="O33" s="73">
        <v>3</v>
      </c>
      <c r="P33" s="70">
        <v>6</v>
      </c>
      <c r="Q33" s="71">
        <v>3</v>
      </c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1:46" ht="18.75" customHeight="1" x14ac:dyDescent="0.45">
      <c r="A34" s="53"/>
      <c r="C34" s="35">
        <v>4</v>
      </c>
      <c r="D34" s="72">
        <v>3</v>
      </c>
      <c r="E34" s="73">
        <v>4</v>
      </c>
      <c r="F34" s="72">
        <v>1</v>
      </c>
      <c r="G34" s="73">
        <v>4</v>
      </c>
      <c r="H34" s="70">
        <v>6</v>
      </c>
      <c r="I34" s="71">
        <v>4</v>
      </c>
      <c r="J34" s="74">
        <v>4</v>
      </c>
      <c r="K34" s="75">
        <v>4</v>
      </c>
      <c r="L34" s="72">
        <v>2</v>
      </c>
      <c r="M34" s="73">
        <v>4</v>
      </c>
      <c r="N34" s="70">
        <v>7</v>
      </c>
      <c r="O34" s="71">
        <v>4</v>
      </c>
      <c r="P34" s="70">
        <v>5</v>
      </c>
      <c r="Q34" s="71">
        <v>4</v>
      </c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1:46" s="76" customFormat="1" ht="18.75" customHeight="1" x14ac:dyDescent="0.45">
      <c r="C35" s="35">
        <v>5</v>
      </c>
      <c r="D35" s="72">
        <v>2</v>
      </c>
      <c r="E35" s="73">
        <v>5</v>
      </c>
      <c r="F35" s="70">
        <v>7</v>
      </c>
      <c r="G35" s="71">
        <v>5</v>
      </c>
      <c r="H35" s="74">
        <v>5</v>
      </c>
      <c r="I35" s="75">
        <v>5</v>
      </c>
      <c r="J35" s="72">
        <v>3</v>
      </c>
      <c r="K35" s="73">
        <v>5</v>
      </c>
      <c r="L35" s="72">
        <v>1</v>
      </c>
      <c r="M35" s="73">
        <v>5</v>
      </c>
      <c r="N35" s="70">
        <v>6</v>
      </c>
      <c r="O35" s="71">
        <v>5</v>
      </c>
      <c r="P35" s="72">
        <v>4</v>
      </c>
      <c r="Q35" s="73">
        <v>5</v>
      </c>
      <c r="R35" s="28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</row>
    <row r="36" spans="1:46" ht="18.75" customHeight="1" x14ac:dyDescent="0.45">
      <c r="C36" s="35">
        <v>6</v>
      </c>
      <c r="D36" s="72">
        <v>1</v>
      </c>
      <c r="E36" s="73">
        <v>6</v>
      </c>
      <c r="F36" s="74">
        <v>6</v>
      </c>
      <c r="G36" s="75">
        <v>6</v>
      </c>
      <c r="H36" s="72">
        <v>4</v>
      </c>
      <c r="I36" s="73">
        <v>6</v>
      </c>
      <c r="J36" s="72">
        <v>2</v>
      </c>
      <c r="K36" s="73">
        <v>6</v>
      </c>
      <c r="L36" s="70">
        <v>7</v>
      </c>
      <c r="M36" s="71">
        <v>6</v>
      </c>
      <c r="N36" s="72">
        <v>5</v>
      </c>
      <c r="O36" s="73">
        <v>6</v>
      </c>
      <c r="P36" s="72">
        <v>3</v>
      </c>
      <c r="Q36" s="73">
        <v>6</v>
      </c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</row>
    <row r="37" spans="1:46" s="76" customFormat="1" ht="18.75" customHeight="1" x14ac:dyDescent="0.45">
      <c r="C37" s="35">
        <v>7</v>
      </c>
      <c r="D37" s="78">
        <v>7</v>
      </c>
      <c r="E37" s="79">
        <v>7</v>
      </c>
      <c r="F37" s="80">
        <v>5</v>
      </c>
      <c r="G37" s="81">
        <v>7</v>
      </c>
      <c r="H37" s="80">
        <v>3</v>
      </c>
      <c r="I37" s="81">
        <v>7</v>
      </c>
      <c r="J37" s="80">
        <v>1</v>
      </c>
      <c r="K37" s="81">
        <v>7</v>
      </c>
      <c r="L37" s="80">
        <v>6</v>
      </c>
      <c r="M37" s="81">
        <v>7</v>
      </c>
      <c r="N37" s="80">
        <v>4</v>
      </c>
      <c r="O37" s="81">
        <v>7</v>
      </c>
      <c r="P37" s="80">
        <v>2</v>
      </c>
      <c r="Q37" s="81">
        <v>7</v>
      </c>
      <c r="R37" s="28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</row>
    <row r="38" spans="1:46" ht="12.75" customHeight="1" x14ac:dyDescent="0.25"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1:46" ht="12.75" customHeight="1" x14ac:dyDescent="0.25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</row>
  </sheetData>
  <sheetProtection sheet="1" objects="1" scenarios="1"/>
  <mergeCells count="35">
    <mergeCell ref="BR4:BT4"/>
    <mergeCell ref="BU4:BW4"/>
    <mergeCell ref="L4:M4"/>
    <mergeCell ref="P29:Q29"/>
    <mergeCell ref="N4:O4"/>
    <mergeCell ref="P4:Q4"/>
    <mergeCell ref="S4:T4"/>
    <mergeCell ref="L29:M29"/>
    <mergeCell ref="N29:O29"/>
    <mergeCell ref="BC4:BE4"/>
    <mergeCell ref="BF4:BH4"/>
    <mergeCell ref="BI4:BK4"/>
    <mergeCell ref="BL4:BN4"/>
    <mergeCell ref="BO4:BQ4"/>
    <mergeCell ref="C27:C29"/>
    <mergeCell ref="D29:E29"/>
    <mergeCell ref="F29:G29"/>
    <mergeCell ref="H29:I29"/>
    <mergeCell ref="J29:K29"/>
    <mergeCell ref="C1:C5"/>
    <mergeCell ref="D4:E4"/>
    <mergeCell ref="F4:G4"/>
    <mergeCell ref="H4:I4"/>
    <mergeCell ref="J4:K4"/>
    <mergeCell ref="BX4:BZ4"/>
    <mergeCell ref="CA4:CC4"/>
    <mergeCell ref="CD4:CF4"/>
    <mergeCell ref="CG4:CI4"/>
    <mergeCell ref="CJ4:CL4"/>
    <mergeCell ref="DB4:DD4"/>
    <mergeCell ref="CM4:CO4"/>
    <mergeCell ref="CP4:CR4"/>
    <mergeCell ref="CS4:CU4"/>
    <mergeCell ref="CV4:CX4"/>
    <mergeCell ref="CY4:DA4"/>
  </mergeCells>
  <pageMargins left="0.39374999999999999" right="0.35416666666666669" top="0.92986111111111103" bottom="0.55138888888888893" header="0.35416666666666669" footer="0.51180555555555551"/>
  <pageSetup paperSize="9" firstPageNumber="0" orientation="portrait" horizontalDpi="300" verticalDpi="300" r:id="rId1"/>
  <headerFooter alignWithMargins="0">
    <oddHeader>&amp;C&amp;20OÖ Plattenwerferlandesverband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N59"/>
  <sheetViews>
    <sheetView zoomScale="55" zoomScaleNormal="55" workbookViewId="0">
      <selection activeCell="G5" sqref="G5"/>
    </sheetView>
  </sheetViews>
  <sheetFormatPr baseColWidth="10" defaultColWidth="10.7265625" defaultRowHeight="12.75" customHeight="1" x14ac:dyDescent="0.25"/>
  <cols>
    <col min="1" max="1" width="7.7265625" style="28" customWidth="1"/>
    <col min="2" max="2" width="39.26953125" style="28" customWidth="1"/>
    <col min="3" max="3" width="10.1796875" style="28" customWidth="1"/>
    <col min="4" max="4" width="5.26953125" style="28" customWidth="1"/>
    <col min="5" max="7" width="7" style="28" customWidth="1"/>
    <col min="8" max="8" width="1.54296875" style="28" customWidth="1"/>
    <col min="9" max="9" width="14.453125" style="28" customWidth="1"/>
    <col min="10" max="10" width="1.26953125" style="28" customWidth="1"/>
    <col min="11" max="11" width="13.1796875" style="28" customWidth="1"/>
    <col min="12" max="12" width="6.453125" style="28" customWidth="1"/>
    <col min="13" max="13" width="21" style="28" hidden="1" customWidth="1"/>
    <col min="14" max="14" width="2.453125" style="28" hidden="1" customWidth="1"/>
    <col min="15" max="15" width="23.453125" style="28" hidden="1" customWidth="1"/>
    <col min="16" max="16" width="46.26953125" style="28" hidden="1" customWidth="1"/>
    <col min="17" max="21" width="2.7265625" style="28" hidden="1" customWidth="1"/>
    <col min="22" max="22" width="44.7265625" style="28" hidden="1" customWidth="1"/>
    <col min="23" max="24" width="3.453125" style="28" hidden="1" customWidth="1"/>
    <col min="25" max="27" width="10.7265625" style="28" hidden="1" customWidth="1"/>
    <col min="28" max="28" width="2.81640625" style="28" hidden="1" customWidth="1"/>
    <col min="29" max="29" width="13.26953125" style="28" hidden="1" customWidth="1"/>
    <col min="30" max="30" width="3.1796875" style="28" hidden="1" customWidth="1"/>
    <col min="31" max="31" width="8.81640625" style="28" hidden="1" customWidth="1"/>
    <col min="32" max="32" width="10.7265625" style="28" hidden="1" customWidth="1"/>
    <col min="33" max="33" width="10.7265625" style="28" customWidth="1"/>
    <col min="34" max="16384" width="10.7265625" style="28"/>
  </cols>
  <sheetData>
    <row r="1" spans="1:34" ht="29.5" x14ac:dyDescent="0.55000000000000004">
      <c r="H1" s="258" t="s">
        <v>15</v>
      </c>
      <c r="I1" s="1084">
        <v>46144</v>
      </c>
      <c r="J1" s="1084"/>
      <c r="K1" s="1084"/>
    </row>
    <row r="2" spans="1:34" ht="22.5" hidden="1" customHeight="1" x14ac:dyDescent="0.25"/>
    <row r="3" spans="1:34" ht="35" x14ac:dyDescent="0.7">
      <c r="A3" s="47"/>
      <c r="B3" s="1126" t="str">
        <f>CONCATENATE(mannschaften!C1)</f>
        <v>Meisterschaftsturnier der OÖ.Unterliga Nord</v>
      </c>
      <c r="C3" s="1126"/>
      <c r="D3" s="1126"/>
      <c r="E3" s="1126"/>
      <c r="F3" s="1126"/>
      <c r="G3" s="1126"/>
      <c r="H3" s="1126"/>
      <c r="I3" s="1126"/>
      <c r="J3" s="1126"/>
      <c r="K3" s="1126"/>
      <c r="L3" s="46"/>
      <c r="M3" s="46"/>
      <c r="N3" s="46"/>
      <c r="O3" s="46"/>
    </row>
    <row r="4" spans="1:34" ht="12.5" hidden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34" ht="29.5" x14ac:dyDescent="0.55000000000000004">
      <c r="A5" s="48"/>
      <c r="B5" s="29" t="s">
        <v>34</v>
      </c>
      <c r="C5" s="231"/>
      <c r="D5" s="87" t="s">
        <v>91</v>
      </c>
      <c r="E5" s="87"/>
      <c r="F5" s="52"/>
      <c r="G5" s="52"/>
      <c r="H5" s="231"/>
      <c r="I5" s="231"/>
      <c r="J5" s="231"/>
      <c r="K5" s="48"/>
      <c r="L5" s="48"/>
      <c r="M5" s="238"/>
      <c r="N5" s="238"/>
      <c r="O5" s="49"/>
    </row>
    <row r="6" spans="1:34" ht="20" hidden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34" s="31" customFormat="1" ht="25" x14ac:dyDescent="0.5">
      <c r="A7" s="437"/>
      <c r="B7" s="436" t="s">
        <v>2</v>
      </c>
      <c r="C7" s="436"/>
      <c r="D7" s="436"/>
      <c r="E7" s="656" t="s">
        <v>54</v>
      </c>
      <c r="F7" s="657" t="s">
        <v>55</v>
      </c>
      <c r="G7" s="656" t="s">
        <v>56</v>
      </c>
      <c r="H7" s="436"/>
      <c r="I7" s="957" t="s">
        <v>1</v>
      </c>
      <c r="J7" s="957"/>
      <c r="K7" s="957" t="s">
        <v>0</v>
      </c>
      <c r="L7" s="252"/>
      <c r="N7" s="46"/>
      <c r="O7" s="46"/>
    </row>
    <row r="8" spans="1:34" ht="18.75" hidden="1" customHeight="1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  <c r="K8" s="53"/>
      <c r="L8" s="48"/>
      <c r="N8" s="48"/>
      <c r="O8" s="48"/>
    </row>
    <row r="9" spans="1:34" s="350" customFormat="1" ht="20.25" customHeight="1" x14ac:dyDescent="0.4">
      <c r="A9" s="422">
        <v>1</v>
      </c>
      <c r="B9" s="373" t="s">
        <v>82</v>
      </c>
      <c r="C9" s="373"/>
      <c r="D9" s="373"/>
      <c r="E9" s="422">
        <f t="shared" ref="E9:E24" ca="1" si="0">INDEX(Y$9:Y$24,MATCH($M9,$O$9:$O$24,0))</f>
        <v>5</v>
      </c>
      <c r="F9" s="422">
        <f t="shared" ref="F9:F24" ca="1" si="1">INDEX(Z$9:Z$24,MATCH($M9,$O$9:$O$24,0))</f>
        <v>0</v>
      </c>
      <c r="G9" s="422">
        <f t="shared" ref="G9:G24" ca="1" si="2">INDEX(AA$9:AA$24,MATCH($M9,$O$9:$O$24,0))</f>
        <v>1</v>
      </c>
      <c r="H9" s="373"/>
      <c r="I9" s="987">
        <f t="shared" ref="I9:I24" ca="1" si="3">INDEX(AC$9:AC$24,MATCH($M9,$O$9:$O$24,0))</f>
        <v>1.7857142857142858</v>
      </c>
      <c r="J9" s="373"/>
      <c r="K9" s="490">
        <f t="shared" ref="K9:K24" ca="1" si="4">INDEX(AE$9:AE$24,MATCH($M9,$O$9:$O$24,0))</f>
        <v>15</v>
      </c>
      <c r="L9" s="373"/>
      <c r="M9" s="378">
        <f t="shared" ref="M9:M24" ca="1" si="5">LARGE($O$9:$O$24,A9)</f>
        <v>15017873.142857142</v>
      </c>
      <c r="N9" s="373"/>
      <c r="O9" s="373">
        <f ca="1">(AE9*100+AC9)*10000+17-A9</f>
        <v>15017873.142857142</v>
      </c>
      <c r="P9" s="373" t="str">
        <f t="shared" ref="P9:P24" ca="1" si="6">INDEX($V$9:$V$24,MATCH(M9,$O$9:$O$24,0))</f>
        <v>PV Brunnenthal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5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1</v>
      </c>
      <c r="AB9" s="988"/>
      <c r="AC9" s="378">
        <f ca="1">INDIRECT(CONCATENATE("'A",(_xlfn.SHEET()-3)/2+6,"'!AW",ROW()-3))</f>
        <v>1.7857142857142858</v>
      </c>
      <c r="AD9" s="988"/>
      <c r="AE9" s="988">
        <f ca="1">INDIRECT(CONCATENATE("'A",(_xlfn.SHEET()-3)/2+6,"'!AV",ROW()-3))</f>
        <v>15</v>
      </c>
      <c r="AF9" s="373"/>
      <c r="AG9" s="373"/>
      <c r="AH9" s="373"/>
    </row>
    <row r="10" spans="1:34" s="350" customFormat="1" ht="20.25" customHeight="1" x14ac:dyDescent="0.4">
      <c r="A10" s="422">
        <v>2</v>
      </c>
      <c r="B10" s="373" t="str">
        <f t="shared" ref="B10:B24" ca="1" si="7">INDEX($V$9:$V$24,MATCH(M10,$O$9:$O$24,0))</f>
        <v>ASVÖ PV Taufkirchen 1</v>
      </c>
      <c r="C10" s="373"/>
      <c r="D10" s="373"/>
      <c r="E10" s="422">
        <f t="shared" ca="1" si="0"/>
        <v>4</v>
      </c>
      <c r="F10" s="422">
        <f t="shared" ca="1" si="1"/>
        <v>0</v>
      </c>
      <c r="G10" s="422">
        <f t="shared" ca="1" si="2"/>
        <v>2</v>
      </c>
      <c r="H10" s="373"/>
      <c r="I10" s="987">
        <f t="shared" ca="1" si="3"/>
        <v>2.0833333333333335</v>
      </c>
      <c r="J10" s="373"/>
      <c r="K10" s="490">
        <f t="shared" ca="1" si="4"/>
        <v>12</v>
      </c>
      <c r="L10" s="373"/>
      <c r="M10" s="378">
        <f t="shared" ca="1" si="5"/>
        <v>12020845.333333332</v>
      </c>
      <c r="N10" s="373"/>
      <c r="O10" s="373">
        <f t="shared" ref="O10:O24" ca="1" si="8">(AE10*100+AC10)*10000+17-A10</f>
        <v>3004829.8148148148</v>
      </c>
      <c r="P10" s="373" t="str">
        <f t="shared" ca="1" si="6"/>
        <v>ASVÖ PV Taufkirchen 1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1</v>
      </c>
      <c r="Z10" s="988">
        <f t="shared" ref="Z10:Z24" ca="1" si="10">INDIRECT(CONCATENATE("'A",(_xlfn.SHEET()-3)/2+6,"'!AZ",ROW()-3))</f>
        <v>0</v>
      </c>
      <c r="AA10" s="988">
        <f t="shared" ref="AA10:AA24" ca="1" si="11">INDIRECT(CONCATENATE("'A",(_xlfn.SHEET()-3)/2+6,"'!BA",ROW()-3))</f>
        <v>5</v>
      </c>
      <c r="AB10" s="988"/>
      <c r="AC10" s="378">
        <f t="shared" ref="AC10:AC24" ca="1" si="12">INDIRECT(CONCATENATE("'A",(_xlfn.SHEET()-3)/2+6,"'!AW",ROW()-3))</f>
        <v>0.48148148148148145</v>
      </c>
      <c r="AD10" s="988"/>
      <c r="AE10" s="988">
        <f t="shared" ref="AE10:AE24" ca="1" si="13">INDIRECT(CONCATENATE("'A",(_xlfn.SHEET()-3)/2+6,"'!AV",ROW()-3))</f>
        <v>3</v>
      </c>
      <c r="AF10" s="373"/>
      <c r="AG10" s="373"/>
      <c r="AH10" s="373"/>
    </row>
    <row r="11" spans="1:34" s="350" customFormat="1" ht="20.25" customHeight="1" x14ac:dyDescent="0.4">
      <c r="A11" s="422">
        <v>3</v>
      </c>
      <c r="B11" s="373" t="str">
        <f t="shared" ca="1" si="7"/>
        <v>ASVö TSV PW St.Marienkirchen</v>
      </c>
      <c r="C11" s="373"/>
      <c r="D11" s="373"/>
      <c r="E11" s="422">
        <f t="shared" ca="1" si="0"/>
        <v>3</v>
      </c>
      <c r="F11" s="422">
        <f t="shared" ca="1" si="1"/>
        <v>1</v>
      </c>
      <c r="G11" s="422">
        <f t="shared" ca="1" si="2"/>
        <v>2</v>
      </c>
      <c r="H11" s="373"/>
      <c r="I11" s="987">
        <f t="shared" ca="1" si="3"/>
        <v>1.2121212121212122</v>
      </c>
      <c r="J11" s="373"/>
      <c r="K11" s="490">
        <f t="shared" ca="1" si="4"/>
        <v>10</v>
      </c>
      <c r="L11" s="373"/>
      <c r="M11" s="378">
        <f t="shared" ca="1" si="5"/>
        <v>10012134.212121213</v>
      </c>
      <c r="N11" s="373"/>
      <c r="O11" s="373">
        <f t="shared" ca="1" si="8"/>
        <v>9008902.8888888899</v>
      </c>
      <c r="P11" s="373" t="str">
        <f t="shared" ca="1" si="6"/>
        <v>ASVö TSV PW St.Marienkirchen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9"/>
        <v>3</v>
      </c>
      <c r="Z11" s="988">
        <f t="shared" ca="1" si="10"/>
        <v>0</v>
      </c>
      <c r="AA11" s="988">
        <f t="shared" ca="1" si="11"/>
        <v>3</v>
      </c>
      <c r="AB11" s="988"/>
      <c r="AC11" s="378">
        <f t="shared" ca="1" si="12"/>
        <v>0.88888888888888884</v>
      </c>
      <c r="AD11" s="988"/>
      <c r="AE11" s="988">
        <f t="shared" ca="1" si="13"/>
        <v>9</v>
      </c>
      <c r="AF11" s="373"/>
      <c r="AG11" s="373"/>
      <c r="AH11" s="373"/>
    </row>
    <row r="12" spans="1:34" s="350" customFormat="1" ht="20.25" customHeight="1" x14ac:dyDescent="0.4">
      <c r="A12" s="422">
        <v>4</v>
      </c>
      <c r="B12" s="373" t="str">
        <f t="shared" ca="1" si="7"/>
        <v>Union PWV Diersbach 1</v>
      </c>
      <c r="C12" s="373"/>
      <c r="D12" s="373"/>
      <c r="E12" s="422">
        <f t="shared" ca="1" si="0"/>
        <v>3</v>
      </c>
      <c r="F12" s="422">
        <f t="shared" ca="1" si="1"/>
        <v>0</v>
      </c>
      <c r="G12" s="422">
        <f t="shared" ca="1" si="2"/>
        <v>3</v>
      </c>
      <c r="H12" s="373"/>
      <c r="I12" s="987">
        <f t="shared" ca="1" si="3"/>
        <v>0.88888888888888884</v>
      </c>
      <c r="J12" s="373"/>
      <c r="K12" s="490">
        <f t="shared" ca="1" si="4"/>
        <v>9</v>
      </c>
      <c r="L12" s="373"/>
      <c r="M12" s="378">
        <f t="shared" ca="1" si="5"/>
        <v>9008902.8888888899</v>
      </c>
      <c r="N12" s="373"/>
      <c r="O12" s="373">
        <f t="shared" ca="1" si="8"/>
        <v>10012134.212121213</v>
      </c>
      <c r="P12" s="373" t="str">
        <f t="shared" ca="1" si="6"/>
        <v>Union PWV Diersbach 1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9"/>
        <v>3</v>
      </c>
      <c r="Z12" s="988">
        <f t="shared" ca="1" si="10"/>
        <v>1</v>
      </c>
      <c r="AA12" s="988">
        <f t="shared" ca="1" si="11"/>
        <v>2</v>
      </c>
      <c r="AB12" s="988"/>
      <c r="AC12" s="378">
        <f t="shared" ca="1" si="12"/>
        <v>1.2121212121212122</v>
      </c>
      <c r="AD12" s="988"/>
      <c r="AE12" s="988">
        <f t="shared" ca="1" si="13"/>
        <v>10</v>
      </c>
      <c r="AF12" s="373"/>
      <c r="AG12" s="373"/>
      <c r="AH12" s="373"/>
    </row>
    <row r="13" spans="1:34" s="350" customFormat="1" ht="20.25" customHeight="1" x14ac:dyDescent="0.4">
      <c r="A13" s="422">
        <v>5</v>
      </c>
      <c r="B13" s="373" t="str">
        <f t="shared" ca="1" si="7"/>
        <v>PV Hub</v>
      </c>
      <c r="C13" s="373"/>
      <c r="D13" s="373"/>
      <c r="E13" s="422">
        <f t="shared" ca="1" si="0"/>
        <v>2</v>
      </c>
      <c r="F13" s="422">
        <f t="shared" ca="1" si="1"/>
        <v>1</v>
      </c>
      <c r="G13" s="422">
        <f t="shared" ca="1" si="2"/>
        <v>3</v>
      </c>
      <c r="H13" s="373"/>
      <c r="I13" s="987">
        <f t="shared" ca="1" si="3"/>
        <v>0.6705882352941176</v>
      </c>
      <c r="J13" s="373"/>
      <c r="K13" s="490">
        <f t="shared" ca="1" si="4"/>
        <v>7</v>
      </c>
      <c r="L13" s="373"/>
      <c r="M13" s="378">
        <f t="shared" ca="1" si="5"/>
        <v>7006715.8823529407</v>
      </c>
      <c r="N13" s="373"/>
      <c r="O13" s="373">
        <f t="shared" ca="1" si="8"/>
        <v>12020845.333333332</v>
      </c>
      <c r="P13" s="373" t="str">
        <f t="shared" ca="1" si="6"/>
        <v>PV Hub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9"/>
        <v>4</v>
      </c>
      <c r="Z13" s="988">
        <f t="shared" ca="1" si="10"/>
        <v>0</v>
      </c>
      <c r="AA13" s="988">
        <f t="shared" ca="1" si="11"/>
        <v>2</v>
      </c>
      <c r="AB13" s="988"/>
      <c r="AC13" s="378">
        <f t="shared" ca="1" si="12"/>
        <v>2.0833333333333335</v>
      </c>
      <c r="AD13" s="988"/>
      <c r="AE13" s="988">
        <f t="shared" ca="1" si="13"/>
        <v>12</v>
      </c>
      <c r="AF13" s="373"/>
      <c r="AG13" s="373"/>
      <c r="AH13" s="373"/>
    </row>
    <row r="14" spans="1:34" s="350" customFormat="1" ht="20.25" customHeight="1" x14ac:dyDescent="0.4">
      <c r="A14" s="422">
        <v>6</v>
      </c>
      <c r="B14" s="373" t="str">
        <f t="shared" ca="1" si="7"/>
        <v>Union PWV Diersbach 2</v>
      </c>
      <c r="C14" s="373"/>
      <c r="D14" s="373"/>
      <c r="E14" s="422">
        <f t="shared" ca="1" si="0"/>
        <v>1</v>
      </c>
      <c r="F14" s="422">
        <f t="shared" ca="1" si="1"/>
        <v>2</v>
      </c>
      <c r="G14" s="422">
        <f t="shared" ca="1" si="2"/>
        <v>3</v>
      </c>
      <c r="H14" s="373"/>
      <c r="I14" s="987">
        <f t="shared" ca="1" si="3"/>
        <v>0.7831325301204819</v>
      </c>
      <c r="J14" s="373"/>
      <c r="K14" s="490">
        <f t="shared" ca="1" si="4"/>
        <v>5</v>
      </c>
      <c r="L14" s="373"/>
      <c r="M14" s="378">
        <f t="shared" ca="1" si="5"/>
        <v>5007842.3253012048</v>
      </c>
      <c r="N14" s="373"/>
      <c r="O14" s="373">
        <f t="shared" ca="1" si="8"/>
        <v>5007842.3253012048</v>
      </c>
      <c r="P14" s="373" t="str">
        <f t="shared" ca="1" si="6"/>
        <v>Union PWV Diersbach 2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9"/>
        <v>1</v>
      </c>
      <c r="Z14" s="988">
        <f t="shared" ca="1" si="10"/>
        <v>2</v>
      </c>
      <c r="AA14" s="988">
        <f t="shared" ca="1" si="11"/>
        <v>3</v>
      </c>
      <c r="AB14" s="988"/>
      <c r="AC14" s="378">
        <f t="shared" ca="1" si="12"/>
        <v>0.7831325301204819</v>
      </c>
      <c r="AD14" s="988"/>
      <c r="AE14" s="988">
        <f t="shared" ca="1" si="13"/>
        <v>5</v>
      </c>
      <c r="AF14" s="373"/>
      <c r="AG14" s="373"/>
      <c r="AH14" s="373"/>
    </row>
    <row r="15" spans="1:34" s="350" customFormat="1" ht="20" x14ac:dyDescent="0.4">
      <c r="A15" s="422">
        <v>7</v>
      </c>
      <c r="B15" s="373" t="str">
        <f t="shared" ca="1" si="7"/>
        <v>Union Lambrechten PWV</v>
      </c>
      <c r="C15" s="373"/>
      <c r="D15" s="373"/>
      <c r="E15" s="422">
        <f t="shared" ca="1" si="0"/>
        <v>1</v>
      </c>
      <c r="F15" s="422">
        <f t="shared" ca="1" si="1"/>
        <v>0</v>
      </c>
      <c r="G15" s="422">
        <f t="shared" ca="1" si="2"/>
        <v>5</v>
      </c>
      <c r="H15" s="373"/>
      <c r="I15" s="987">
        <f t="shared" ca="1" si="3"/>
        <v>0.48148148148148145</v>
      </c>
      <c r="J15" s="373"/>
      <c r="K15" s="490">
        <f t="shared" ca="1" si="4"/>
        <v>3</v>
      </c>
      <c r="L15" s="373"/>
      <c r="M15" s="378">
        <f t="shared" ca="1" si="5"/>
        <v>3004829.8148148148</v>
      </c>
      <c r="N15" s="373"/>
      <c r="O15" s="373">
        <f t="shared" ca="1" si="8"/>
        <v>7006715.8823529407</v>
      </c>
      <c r="P15" s="373" t="str">
        <f t="shared" ca="1" si="6"/>
        <v>Union Lambrechten PWV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9"/>
        <v>2</v>
      </c>
      <c r="Z15" s="988">
        <f t="shared" ca="1" si="10"/>
        <v>1</v>
      </c>
      <c r="AA15" s="988">
        <f t="shared" ca="1" si="11"/>
        <v>3</v>
      </c>
      <c r="AB15" s="988"/>
      <c r="AC15" s="378">
        <f t="shared" ca="1" si="12"/>
        <v>0.6705882352941176</v>
      </c>
      <c r="AD15" s="988"/>
      <c r="AE15" s="988">
        <f t="shared" ca="1" si="13"/>
        <v>7</v>
      </c>
      <c r="AF15" s="373"/>
      <c r="AG15" s="373"/>
      <c r="AH15" s="373"/>
    </row>
    <row r="16" spans="1:34" s="350" customFormat="1" ht="20" hidden="1" x14ac:dyDescent="0.4">
      <c r="A16" s="422">
        <v>8</v>
      </c>
      <c r="B16" s="373" t="str">
        <f t="shared" ca="1" si="7"/>
        <v>Union PWV Ort/Osternach</v>
      </c>
      <c r="C16" s="373"/>
      <c r="D16" s="373"/>
      <c r="E16" s="373">
        <f t="shared" ca="1" si="0"/>
        <v>0</v>
      </c>
      <c r="F16" s="373">
        <f t="shared" ca="1" si="1"/>
        <v>0</v>
      </c>
      <c r="G16" s="373">
        <f t="shared" ca="1" si="2"/>
        <v>0</v>
      </c>
      <c r="H16" s="373"/>
      <c r="I16" s="987">
        <f t="shared" ca="1" si="3"/>
        <v>0</v>
      </c>
      <c r="J16" s="373"/>
      <c r="K16" s="373">
        <f t="shared" ca="1" si="4"/>
        <v>0</v>
      </c>
      <c r="L16" s="373"/>
      <c r="M16" s="378">
        <f t="shared" ca="1" si="5"/>
        <v>9</v>
      </c>
      <c r="N16" s="373"/>
      <c r="O16" s="373">
        <f t="shared" ca="1" si="8"/>
        <v>9</v>
      </c>
      <c r="P16" s="373" t="str">
        <f t="shared" ca="1" si="6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  <c r="AF16" s="373"/>
      <c r="AG16" s="373"/>
      <c r="AH16" s="373"/>
    </row>
    <row r="17" spans="1:40" s="350" customFormat="1" ht="20" hidden="1" x14ac:dyDescent="0.4">
      <c r="A17" s="422">
        <v>9</v>
      </c>
      <c r="B17" s="373" t="str">
        <f t="shared" ca="1" si="7"/>
        <v xml:space="preserve"> </v>
      </c>
      <c r="C17" s="373"/>
      <c r="D17" s="373"/>
      <c r="E17" s="373">
        <f t="shared" ca="1" si="0"/>
        <v>0</v>
      </c>
      <c r="F17" s="373">
        <f t="shared" ca="1" si="1"/>
        <v>0</v>
      </c>
      <c r="G17" s="373">
        <f t="shared" ca="1" si="2"/>
        <v>0</v>
      </c>
      <c r="H17" s="373"/>
      <c r="I17" s="987">
        <f t="shared" ca="1" si="3"/>
        <v>0</v>
      </c>
      <c r="J17" s="373"/>
      <c r="K17" s="373">
        <f t="shared" ca="1" si="4"/>
        <v>0</v>
      </c>
      <c r="L17" s="373"/>
      <c r="M17" s="378">
        <f t="shared" ca="1" si="5"/>
        <v>8</v>
      </c>
      <c r="N17" s="373"/>
      <c r="O17" s="373">
        <f t="shared" ca="1" si="8"/>
        <v>8</v>
      </c>
      <c r="P17" s="373" t="str">
        <f t="shared" ca="1" si="6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  <c r="AF17" s="373"/>
      <c r="AG17" s="373"/>
      <c r="AH17" s="373"/>
    </row>
    <row r="18" spans="1:40" s="350" customFormat="1" ht="20" hidden="1" x14ac:dyDescent="0.4">
      <c r="A18" s="422">
        <v>10</v>
      </c>
      <c r="B18" s="373" t="str">
        <f t="shared" ca="1" si="7"/>
        <v/>
      </c>
      <c r="C18" s="373"/>
      <c r="D18" s="373"/>
      <c r="E18" s="373">
        <f t="shared" ca="1" si="0"/>
        <v>0</v>
      </c>
      <c r="F18" s="373">
        <f t="shared" ca="1" si="1"/>
        <v>0</v>
      </c>
      <c r="G18" s="373">
        <f t="shared" ca="1" si="2"/>
        <v>0</v>
      </c>
      <c r="H18" s="373"/>
      <c r="I18" s="987">
        <f t="shared" ca="1" si="3"/>
        <v>0</v>
      </c>
      <c r="J18" s="373"/>
      <c r="K18" s="373">
        <f t="shared" ca="1" si="4"/>
        <v>0</v>
      </c>
      <c r="L18" s="373"/>
      <c r="M18" s="378">
        <f t="shared" ca="1" si="5"/>
        <v>7</v>
      </c>
      <c r="N18" s="373"/>
      <c r="O18" s="373">
        <f t="shared" ca="1" si="8"/>
        <v>7</v>
      </c>
      <c r="P18" s="373" t="str">
        <f t="shared" ca="1" si="6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  <c r="AF18" s="373"/>
      <c r="AG18" s="373"/>
      <c r="AH18" s="373"/>
    </row>
    <row r="19" spans="1:40" s="350" customFormat="1" ht="20" hidden="1" x14ac:dyDescent="0.4">
      <c r="A19" s="422">
        <v>11</v>
      </c>
      <c r="B19" s="373" t="str">
        <f t="shared" ca="1" si="7"/>
        <v/>
      </c>
      <c r="C19" s="373"/>
      <c r="D19" s="373"/>
      <c r="E19" s="373">
        <f t="shared" ca="1" si="0"/>
        <v>0</v>
      </c>
      <c r="F19" s="373">
        <f t="shared" ca="1" si="1"/>
        <v>0</v>
      </c>
      <c r="G19" s="373">
        <f t="shared" ca="1" si="2"/>
        <v>0</v>
      </c>
      <c r="H19" s="373"/>
      <c r="I19" s="987">
        <f t="shared" ca="1" si="3"/>
        <v>0</v>
      </c>
      <c r="J19" s="373"/>
      <c r="K19" s="373">
        <f t="shared" ca="1" si="4"/>
        <v>0</v>
      </c>
      <c r="L19" s="373"/>
      <c r="M19" s="378">
        <f t="shared" ca="1" si="5"/>
        <v>6</v>
      </c>
      <c r="N19" s="373"/>
      <c r="O19" s="373">
        <f t="shared" ca="1" si="8"/>
        <v>6</v>
      </c>
      <c r="P19" s="373" t="str">
        <f t="shared" ca="1" si="6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0</v>
      </c>
      <c r="AB19" s="988"/>
      <c r="AC19" s="378">
        <f t="shared" ca="1" si="12"/>
        <v>0</v>
      </c>
      <c r="AD19" s="988"/>
      <c r="AE19" s="988">
        <f t="shared" ca="1" si="13"/>
        <v>0</v>
      </c>
      <c r="AF19" s="373"/>
      <c r="AG19" s="373"/>
      <c r="AH19" s="373"/>
    </row>
    <row r="20" spans="1:40" s="350" customFormat="1" ht="20" hidden="1" x14ac:dyDescent="0.4">
      <c r="A20" s="422">
        <v>12</v>
      </c>
      <c r="B20" s="373" t="str">
        <f t="shared" ca="1" si="7"/>
        <v/>
      </c>
      <c r="C20" s="373"/>
      <c r="D20" s="373"/>
      <c r="E20" s="373">
        <f t="shared" ca="1" si="0"/>
        <v>0</v>
      </c>
      <c r="F20" s="373">
        <f t="shared" ca="1" si="1"/>
        <v>0</v>
      </c>
      <c r="G20" s="373">
        <f t="shared" ca="1" si="2"/>
        <v>0</v>
      </c>
      <c r="H20" s="373"/>
      <c r="I20" s="987">
        <f t="shared" ca="1" si="3"/>
        <v>0</v>
      </c>
      <c r="J20" s="373"/>
      <c r="K20" s="373">
        <f t="shared" ca="1" si="4"/>
        <v>0</v>
      </c>
      <c r="L20" s="373"/>
      <c r="M20" s="378">
        <f t="shared" ca="1" si="5"/>
        <v>5</v>
      </c>
      <c r="N20" s="373"/>
      <c r="O20" s="373">
        <f t="shared" ca="1" si="8"/>
        <v>5</v>
      </c>
      <c r="P20" s="373" t="str">
        <f t="shared" ca="1" si="6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  <c r="AF20" s="373"/>
      <c r="AG20" s="373"/>
      <c r="AH20" s="373"/>
    </row>
    <row r="21" spans="1:40" s="350" customFormat="1" ht="20" hidden="1" x14ac:dyDescent="0.4">
      <c r="A21" s="422">
        <v>13</v>
      </c>
      <c r="B21" s="373" t="str">
        <f t="shared" ca="1" si="7"/>
        <v/>
      </c>
      <c r="C21" s="373"/>
      <c r="D21" s="373"/>
      <c r="E21" s="373">
        <f t="shared" ca="1" si="0"/>
        <v>0</v>
      </c>
      <c r="F21" s="373">
        <f t="shared" ca="1" si="1"/>
        <v>0</v>
      </c>
      <c r="G21" s="373">
        <f t="shared" ca="1" si="2"/>
        <v>0</v>
      </c>
      <c r="H21" s="373"/>
      <c r="I21" s="987">
        <f t="shared" ca="1" si="3"/>
        <v>0</v>
      </c>
      <c r="J21" s="373"/>
      <c r="K21" s="373">
        <f t="shared" ca="1" si="4"/>
        <v>0</v>
      </c>
      <c r="L21" s="373"/>
      <c r="M21" s="378">
        <f t="shared" ca="1" si="5"/>
        <v>4</v>
      </c>
      <c r="N21" s="373"/>
      <c r="O21" s="373">
        <f t="shared" ca="1" si="8"/>
        <v>4</v>
      </c>
      <c r="P21" s="373" t="str">
        <f t="shared" ca="1" si="6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9"/>
        <v>0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0</v>
      </c>
      <c r="AD21" s="988"/>
      <c r="AE21" s="988">
        <f t="shared" ca="1" si="13"/>
        <v>0</v>
      </c>
      <c r="AF21" s="373"/>
      <c r="AG21" s="373"/>
      <c r="AH21" s="373"/>
    </row>
    <row r="22" spans="1:40" s="350" customFormat="1" ht="20" hidden="1" x14ac:dyDescent="0.4">
      <c r="A22" s="422">
        <v>14</v>
      </c>
      <c r="B22" s="373" t="str">
        <f t="shared" ca="1" si="7"/>
        <v/>
      </c>
      <c r="C22" s="373"/>
      <c r="D22" s="373"/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H22" s="373"/>
      <c r="I22" s="987">
        <f t="shared" ca="1" si="3"/>
        <v>0</v>
      </c>
      <c r="J22" s="373"/>
      <c r="K22" s="373">
        <f t="shared" ca="1" si="4"/>
        <v>0</v>
      </c>
      <c r="L22" s="373"/>
      <c r="M22" s="378">
        <f t="shared" ca="1" si="5"/>
        <v>3</v>
      </c>
      <c r="N22" s="373"/>
      <c r="O22" s="373">
        <f t="shared" ca="1" si="8"/>
        <v>3</v>
      </c>
      <c r="P22" s="373" t="str">
        <f t="shared" ca="1" si="6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  <c r="AF22" s="373"/>
      <c r="AG22" s="373"/>
      <c r="AH22" s="373"/>
    </row>
    <row r="23" spans="1:40" s="350" customFormat="1" ht="20" hidden="1" x14ac:dyDescent="0.4">
      <c r="A23" s="422">
        <v>15</v>
      </c>
      <c r="B23" s="373" t="str">
        <f t="shared" ca="1" si="7"/>
        <v/>
      </c>
      <c r="C23" s="373"/>
      <c r="D23" s="373"/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H23" s="373"/>
      <c r="I23" s="987">
        <f t="shared" ca="1" si="3"/>
        <v>0</v>
      </c>
      <c r="J23" s="373"/>
      <c r="K23" s="373">
        <f t="shared" ca="1" si="4"/>
        <v>0</v>
      </c>
      <c r="L23" s="373"/>
      <c r="M23" s="378">
        <f t="shared" ca="1" si="5"/>
        <v>2</v>
      </c>
      <c r="N23" s="373"/>
      <c r="O23" s="373">
        <f t="shared" ca="1" si="8"/>
        <v>2</v>
      </c>
      <c r="P23" s="373" t="str">
        <f t="shared" ca="1" si="6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  <c r="AF23" s="373"/>
      <c r="AG23" s="373"/>
      <c r="AH23" s="373"/>
    </row>
    <row r="24" spans="1:40" s="350" customFormat="1" ht="20" hidden="1" x14ac:dyDescent="0.4">
      <c r="A24" s="422">
        <v>16</v>
      </c>
      <c r="B24" s="373" t="str">
        <f t="shared" ca="1" si="7"/>
        <v/>
      </c>
      <c r="C24" s="373"/>
      <c r="D24" s="373"/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H24" s="373"/>
      <c r="I24" s="987">
        <f t="shared" ca="1" si="3"/>
        <v>0</v>
      </c>
      <c r="J24" s="373"/>
      <c r="K24" s="373">
        <f t="shared" ca="1" si="4"/>
        <v>0</v>
      </c>
      <c r="L24" s="373"/>
      <c r="M24" s="378">
        <f t="shared" ca="1" si="5"/>
        <v>1</v>
      </c>
      <c r="N24" s="373"/>
      <c r="O24" s="373">
        <f t="shared" ca="1" si="8"/>
        <v>1</v>
      </c>
      <c r="P24" s="373" t="str">
        <f t="shared" ca="1" si="6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  <c r="AF24" s="373"/>
      <c r="AG24" s="373"/>
      <c r="AH24" s="373"/>
    </row>
    <row r="25" spans="1:40" ht="13.5" customHeight="1" x14ac:dyDescent="0.4">
      <c r="A25" s="111"/>
      <c r="B25" s="52"/>
      <c r="C25" s="232"/>
      <c r="D25" s="233"/>
      <c r="E25" s="233"/>
      <c r="F25" s="234"/>
      <c r="G25" s="234"/>
      <c r="H25" s="48"/>
      <c r="I25" s="58"/>
      <c r="J25" s="58"/>
      <c r="K25" s="232"/>
      <c r="L25" s="48"/>
      <c r="N25" s="48"/>
      <c r="O25" s="58"/>
    </row>
    <row r="26" spans="1:40" s="31" customFormat="1" ht="25" x14ac:dyDescent="0.5">
      <c r="A26" s="437"/>
      <c r="B26" s="441" t="s">
        <v>32</v>
      </c>
      <c r="C26" s="436"/>
      <c r="D26" s="436"/>
      <c r="E26" s="436"/>
      <c r="F26" s="443">
        <v>2</v>
      </c>
      <c r="G26" s="442"/>
      <c r="H26" s="436" t="s">
        <v>33</v>
      </c>
      <c r="I26" s="436"/>
      <c r="J26" s="436"/>
      <c r="K26" s="442"/>
      <c r="N26" s="46"/>
      <c r="O26" s="46"/>
    </row>
    <row r="27" spans="1:40" ht="12" hidden="1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N27" s="64"/>
      <c r="O27" s="64"/>
    </row>
    <row r="28" spans="1:40" ht="18" x14ac:dyDescent="0.4">
      <c r="A28" s="48"/>
      <c r="B28" s="235" t="s">
        <v>4</v>
      </c>
      <c r="D28" s="990" t="s">
        <v>63</v>
      </c>
      <c r="E28" s="990" t="s">
        <v>54</v>
      </c>
      <c r="F28" s="990" t="s">
        <v>55</v>
      </c>
      <c r="G28" s="990" t="s">
        <v>56</v>
      </c>
      <c r="I28" s="945" t="s">
        <v>60</v>
      </c>
      <c r="J28" s="945"/>
      <c r="K28" s="235" t="s">
        <v>61</v>
      </c>
      <c r="L28" s="48"/>
      <c r="N28" s="48"/>
      <c r="O28" s="48"/>
      <c r="Q28" s="321"/>
    </row>
    <row r="29" spans="1:40" s="350" customFormat="1" ht="20.25" customHeight="1" x14ac:dyDescent="0.4">
      <c r="A29" s="813">
        <v>1</v>
      </c>
      <c r="B29" s="985" t="s">
        <v>84</v>
      </c>
      <c r="C29" s="813"/>
      <c r="D29" s="813">
        <v>2</v>
      </c>
      <c r="E29" s="813">
        <v>12</v>
      </c>
      <c r="F29" s="813">
        <f>[17]gesamtw!$E108</f>
        <v>0</v>
      </c>
      <c r="G29" s="813">
        <v>1</v>
      </c>
      <c r="H29" s="376"/>
      <c r="I29" s="993">
        <v>5.0359999999999996</v>
      </c>
      <c r="J29" s="376"/>
      <c r="K29" s="528">
        <f t="shared" ref="K29:K36" si="14">E29*3+F29*1</f>
        <v>36</v>
      </c>
      <c r="O29" s="989"/>
    </row>
    <row r="30" spans="1:40" s="350" customFormat="1" ht="20.25" customHeight="1" x14ac:dyDescent="0.4">
      <c r="A30" s="813">
        <v>2</v>
      </c>
      <c r="B30" s="985" t="str">
        <f>[17]gesamtw!$B111</f>
        <v>ASVÖ PV Taufkirchen/Pr. 1</v>
      </c>
      <c r="C30" s="376"/>
      <c r="D30" s="813">
        <v>2</v>
      </c>
      <c r="E30" s="813">
        <v>7</v>
      </c>
      <c r="F30" s="813">
        <v>1</v>
      </c>
      <c r="G30" s="813">
        <v>5</v>
      </c>
      <c r="H30" s="376"/>
      <c r="I30" s="993">
        <v>2.6429999999999998</v>
      </c>
      <c r="J30" s="376"/>
      <c r="K30" s="528">
        <f t="shared" si="14"/>
        <v>22</v>
      </c>
      <c r="O30" s="989"/>
    </row>
    <row r="31" spans="1:40" s="350" customFormat="1" ht="20.25" customHeight="1" x14ac:dyDescent="0.4">
      <c r="A31" s="813">
        <v>3</v>
      </c>
      <c r="B31" s="985" t="str">
        <f>[17]gesamtw!$B110</f>
        <v>ASVÖ TSV-PW St. Marienkirchen/S. 1</v>
      </c>
      <c r="C31" s="376"/>
      <c r="D31" s="813">
        <v>2</v>
      </c>
      <c r="E31" s="813">
        <v>6</v>
      </c>
      <c r="F31" s="813">
        <v>3</v>
      </c>
      <c r="G31" s="813">
        <v>4</v>
      </c>
      <c r="H31" s="376"/>
      <c r="I31" s="993">
        <v>1.96</v>
      </c>
      <c r="J31" s="376"/>
      <c r="K31" s="528">
        <f t="shared" si="14"/>
        <v>21</v>
      </c>
      <c r="O31" s="989"/>
      <c r="AN31" s="350" t="s">
        <v>82</v>
      </c>
    </row>
    <row r="32" spans="1:40" s="350" customFormat="1" ht="20.25" customHeight="1" x14ac:dyDescent="0.4">
      <c r="A32" s="813">
        <v>4</v>
      </c>
      <c r="B32" s="350" t="s">
        <v>76</v>
      </c>
      <c r="C32" s="376"/>
      <c r="D32" s="813">
        <v>2</v>
      </c>
      <c r="E32" s="813">
        <v>7</v>
      </c>
      <c r="F32" s="813">
        <f>[17]gesamtw!$E111</f>
        <v>0</v>
      </c>
      <c r="G32" s="813">
        <v>6</v>
      </c>
      <c r="H32" s="376"/>
      <c r="I32" s="993">
        <v>1.9410000000000001</v>
      </c>
      <c r="J32" s="376"/>
      <c r="K32" s="528">
        <f t="shared" si="14"/>
        <v>21</v>
      </c>
      <c r="O32" s="989"/>
    </row>
    <row r="33" spans="1:15" s="350" customFormat="1" ht="20.25" customHeight="1" x14ac:dyDescent="0.4">
      <c r="A33" s="813">
        <v>5</v>
      </c>
      <c r="B33" s="350" t="s">
        <v>85</v>
      </c>
      <c r="C33" s="376"/>
      <c r="D33" s="813">
        <v>2</v>
      </c>
      <c r="E33" s="813">
        <v>6</v>
      </c>
      <c r="F33" s="813">
        <v>0</v>
      </c>
      <c r="G33" s="813">
        <v>7</v>
      </c>
      <c r="H33" s="376"/>
      <c r="I33" s="993">
        <v>2.794</v>
      </c>
      <c r="J33" s="376"/>
      <c r="K33" s="528">
        <f t="shared" si="14"/>
        <v>18</v>
      </c>
      <c r="O33" s="989"/>
    </row>
    <row r="34" spans="1:15" s="350" customFormat="1" ht="20.25" customHeight="1" x14ac:dyDescent="0.4">
      <c r="A34" s="813">
        <v>6</v>
      </c>
      <c r="B34" s="985" t="s">
        <v>86</v>
      </c>
      <c r="C34" s="376"/>
      <c r="D34" s="813">
        <v>2</v>
      </c>
      <c r="E34" s="813">
        <v>4</v>
      </c>
      <c r="F34" s="813">
        <v>1</v>
      </c>
      <c r="G34" s="813">
        <v>8</v>
      </c>
      <c r="H34" s="376"/>
      <c r="I34" s="993">
        <v>1.246</v>
      </c>
      <c r="J34" s="376"/>
      <c r="K34" s="528">
        <f t="shared" si="14"/>
        <v>13</v>
      </c>
      <c r="O34" s="989"/>
    </row>
    <row r="35" spans="1:15" s="350" customFormat="1" ht="20.25" customHeight="1" x14ac:dyDescent="0.4">
      <c r="A35" s="813">
        <v>7</v>
      </c>
      <c r="B35" s="985" t="str">
        <f>[17]gesamtw!$B113</f>
        <v>Union PWV Ort/Osternach 1</v>
      </c>
      <c r="C35" s="376"/>
      <c r="D35" s="813">
        <v>1</v>
      </c>
      <c r="E35" s="813">
        <v>2</v>
      </c>
      <c r="F35" s="813">
        <v>1</v>
      </c>
      <c r="G35" s="813">
        <v>4</v>
      </c>
      <c r="H35" s="376"/>
      <c r="I35" s="993">
        <v>0.76300000000000001</v>
      </c>
      <c r="J35" s="376"/>
      <c r="K35" s="528">
        <f t="shared" si="14"/>
        <v>7</v>
      </c>
      <c r="O35" s="989"/>
    </row>
    <row r="36" spans="1:15" s="350" customFormat="1" ht="20.25" customHeight="1" x14ac:dyDescent="0.4">
      <c r="A36" s="813">
        <v>8</v>
      </c>
      <c r="B36" s="985" t="s">
        <v>77</v>
      </c>
      <c r="C36" s="376"/>
      <c r="D36" s="813">
        <v>2</v>
      </c>
      <c r="E36" s="813">
        <v>2</v>
      </c>
      <c r="F36" s="813">
        <f>[17]gesamtw!$E115</f>
        <v>0</v>
      </c>
      <c r="G36" s="813">
        <v>11</v>
      </c>
      <c r="H36" s="376"/>
      <c r="I36" s="993">
        <v>1.107</v>
      </c>
      <c r="J36" s="376"/>
      <c r="K36" s="528">
        <f t="shared" si="14"/>
        <v>6</v>
      </c>
      <c r="O36" s="989"/>
    </row>
    <row r="37" spans="1:15" s="350" customFormat="1" ht="20.25" hidden="1" customHeight="1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O37" s="989"/>
    </row>
    <row r="38" spans="1:15" s="350" customFormat="1" ht="20.25" hidden="1" customHeight="1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O38" s="989"/>
    </row>
    <row r="39" spans="1:15" s="350" customFormat="1" ht="20.25" hidden="1" customHeight="1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O39" s="989"/>
    </row>
    <row r="40" spans="1:15" s="350" customFormat="1" ht="20.25" hidden="1" customHeight="1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O40" s="989"/>
    </row>
    <row r="41" spans="1:15" s="350" customFormat="1" ht="20.25" hidden="1" customHeight="1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O41" s="989"/>
    </row>
    <row r="42" spans="1:15" s="350" customFormat="1" ht="20.25" hidden="1" customHeight="1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O42" s="989"/>
    </row>
    <row r="43" spans="1:15" s="350" customFormat="1" ht="20.25" hidden="1" customHeight="1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O43" s="989"/>
    </row>
    <row r="44" spans="1:15" s="350" customFormat="1" ht="20.25" hidden="1" customHeight="1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O44" s="989"/>
    </row>
    <row r="45" spans="1:15" s="350" customFormat="1" ht="20.25" hidden="1" customHeight="1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O45" s="989"/>
    </row>
    <row r="46" spans="1:15" s="350" customFormat="1" ht="20.25" hidden="1" customHeight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O46" s="989"/>
    </row>
    <row r="47" spans="1:15" s="350" customFormat="1" ht="20.25" hidden="1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15" s="350" customFormat="1" ht="20.25" hidden="1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39" s="350" customFormat="1" ht="20.25" hidden="1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39" s="350" customFormat="1" ht="20.25" hidden="1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39" ht="12.75" hidden="1" customHeight="1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236"/>
      <c r="L51" s="236"/>
      <c r="M51" s="48"/>
      <c r="N51" s="48"/>
      <c r="O51" s="48"/>
    </row>
    <row r="52" spans="1:39" ht="12.75" customHeight="1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236"/>
      <c r="L52" s="236"/>
      <c r="M52" s="48"/>
      <c r="N52" s="48"/>
      <c r="O52" s="48"/>
    </row>
    <row r="53" spans="1:39" ht="22" x14ac:dyDescent="0.6">
      <c r="A53" s="48"/>
      <c r="B53" s="48"/>
      <c r="C53" s="48"/>
      <c r="D53" s="48"/>
      <c r="E53" s="48"/>
      <c r="F53" s="235" t="s">
        <v>3</v>
      </c>
      <c r="G53" s="235"/>
      <c r="I53" s="503" t="str">
        <f>CONCATENATE(mannschaften!I2)</f>
        <v>LPR. Karl Schusterbauer</v>
      </c>
      <c r="J53" s="503"/>
      <c r="M53" s="53"/>
      <c r="N53" s="53"/>
      <c r="O53" s="53"/>
    </row>
    <row r="54" spans="1:39" ht="22" x14ac:dyDescent="0.6">
      <c r="A54" s="48"/>
      <c r="B54" s="48"/>
      <c r="C54" s="48"/>
      <c r="D54" s="48"/>
      <c r="E54" s="48"/>
      <c r="F54" s="48"/>
      <c r="G54" s="48"/>
      <c r="H54" s="237"/>
      <c r="I54" s="1127" t="s">
        <v>87</v>
      </c>
      <c r="J54" s="1127"/>
      <c r="K54" s="1127"/>
      <c r="M54" s="48"/>
      <c r="N54" s="48"/>
      <c r="O54" s="48"/>
    </row>
    <row r="55" spans="1:39" ht="22" x14ac:dyDescent="0.6">
      <c r="A55" s="48"/>
      <c r="B55" s="48"/>
      <c r="C55" s="48"/>
      <c r="D55" s="48"/>
      <c r="E55" s="48"/>
      <c r="F55" s="48"/>
      <c r="G55" s="48"/>
      <c r="H55" s="237"/>
      <c r="I55" s="237"/>
      <c r="J55" s="237"/>
      <c r="K55" s="503"/>
      <c r="M55" s="48"/>
      <c r="N55" s="48"/>
      <c r="O55" s="48"/>
    </row>
    <row r="56" spans="1:39" ht="12.75" customHeight="1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9" spans="1:39" ht="12.75" customHeight="1" x14ac:dyDescent="0.25">
      <c r="AM59" s="28" t="s">
        <v>82</v>
      </c>
    </row>
  </sheetData>
  <sheetProtection selectLockedCells="1" selectUnlockedCells="1"/>
  <sortState xmlns:xlrd2="http://schemas.microsoft.com/office/spreadsheetml/2017/richdata2" ref="B29:K36">
    <sortCondition descending="1" ref="K29:K36"/>
    <sortCondition descending="1" ref="I29:I36"/>
  </sortState>
  <mergeCells count="3">
    <mergeCell ref="I1:K1"/>
    <mergeCell ref="B3:K3"/>
    <mergeCell ref="I54:K54"/>
  </mergeCells>
  <pageMargins left="0.59055118110236227" right="0.59055118110236227" top="0.98425196850393704" bottom="0.59055118110236227" header="0.39370078740157483" footer="0.51181102362204722"/>
  <pageSetup paperSize="9" scale="75" firstPageNumber="0" orientation="portrait" r:id="rId1"/>
  <headerFooter alignWithMargins="0">
    <oddHeader>&amp;L&amp;G</oddHeader>
    <oddFooter>&amp;L&amp;G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E40"/>
  <sheetViews>
    <sheetView topLeftCell="B8" zoomScale="70" zoomScaleNormal="40" workbookViewId="0">
      <selection activeCell="S13" sqref="S13"/>
    </sheetView>
  </sheetViews>
  <sheetFormatPr baseColWidth="10" defaultColWidth="11.453125" defaultRowHeight="12.75" customHeight="1" x14ac:dyDescent="0.25"/>
  <cols>
    <col min="1" max="1" width="5.26953125" style="48" hidden="1" customWidth="1"/>
    <col min="2" max="2" width="5.26953125" style="48" customWidth="1"/>
    <col min="3" max="3" width="7" style="48" customWidth="1"/>
    <col min="4" max="19" width="5.7265625" style="48" customWidth="1"/>
    <col min="20" max="20" width="3.7265625" style="48" customWidth="1"/>
    <col min="21" max="22" width="7.7265625" style="48" customWidth="1"/>
    <col min="23" max="23" width="8.7265625" style="48" customWidth="1"/>
    <col min="24" max="24" width="9.26953125" style="48" customWidth="1"/>
    <col min="25" max="25" width="13.1796875" style="48" customWidth="1"/>
    <col min="26" max="26" width="3.453125" style="48" customWidth="1"/>
    <col min="27" max="27" width="4.81640625" style="48" customWidth="1"/>
    <col min="28" max="46" width="4.81640625" style="48" hidden="1" customWidth="1"/>
    <col min="47" max="47" width="40.7265625" style="48" customWidth="1"/>
    <col min="48" max="48" width="11.7265625" style="48" customWidth="1"/>
    <col min="49" max="49" width="16.7265625" style="48" customWidth="1"/>
    <col min="50" max="50" width="8" style="48" customWidth="1"/>
    <col min="51" max="54" width="5.81640625" style="48" customWidth="1"/>
    <col min="55" max="108" width="5.81640625" style="48" hidden="1" customWidth="1"/>
    <col min="109" max="109" width="11.453125" style="48" hidden="1" customWidth="1"/>
    <col min="110" max="16384" width="11.453125" style="48"/>
  </cols>
  <sheetData>
    <row r="1" spans="1:108" s="47" customFormat="1" ht="34.5" customHeight="1" x14ac:dyDescent="0.7">
      <c r="A1" s="46"/>
      <c r="B1" s="46"/>
      <c r="C1" s="1120" t="s">
        <v>6</v>
      </c>
      <c r="F1" s="47" t="s">
        <v>26</v>
      </c>
    </row>
    <row r="2" spans="1:108" ht="12.75" customHeight="1" x14ac:dyDescent="0.25">
      <c r="C2" s="1120"/>
    </row>
    <row r="3" spans="1:108" ht="26.25" customHeight="1" x14ac:dyDescent="0.5">
      <c r="A3" s="49"/>
      <c r="B3" s="49"/>
      <c r="C3" s="1120"/>
      <c r="D3" s="50" t="s">
        <v>5</v>
      </c>
      <c r="E3" s="51"/>
      <c r="F3" s="50" t="s">
        <v>5</v>
      </c>
      <c r="G3" s="51"/>
      <c r="H3" s="50" t="s">
        <v>5</v>
      </c>
      <c r="I3" s="51"/>
      <c r="J3" s="50" t="s">
        <v>5</v>
      </c>
      <c r="K3" s="51"/>
      <c r="L3" s="50" t="s">
        <v>5</v>
      </c>
      <c r="M3" s="51"/>
      <c r="N3" s="50" t="s">
        <v>5</v>
      </c>
      <c r="O3" s="51"/>
      <c r="P3" s="50" t="s">
        <v>5</v>
      </c>
      <c r="Q3" s="51"/>
      <c r="R3" s="50" t="s">
        <v>5</v>
      </c>
      <c r="S3" s="51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</row>
    <row r="4" spans="1:108" ht="25.5" customHeight="1" x14ac:dyDescent="0.5">
      <c r="A4" s="52"/>
      <c r="B4" s="52"/>
      <c r="C4" s="1120"/>
      <c r="D4" s="1121">
        <v>1</v>
      </c>
      <c r="E4" s="1121"/>
      <c r="F4" s="1122">
        <v>2</v>
      </c>
      <c r="G4" s="1122"/>
      <c r="H4" s="1121">
        <v>3</v>
      </c>
      <c r="I4" s="1121"/>
      <c r="J4" s="1122">
        <v>4</v>
      </c>
      <c r="K4" s="1122"/>
      <c r="L4" s="1121">
        <v>5</v>
      </c>
      <c r="M4" s="1121"/>
      <c r="N4" s="1122">
        <v>6</v>
      </c>
      <c r="O4" s="1122"/>
      <c r="P4" s="1121">
        <v>7</v>
      </c>
      <c r="Q4" s="1121"/>
      <c r="R4" s="1122">
        <v>8</v>
      </c>
      <c r="S4" s="1122"/>
      <c r="T4" s="31"/>
      <c r="U4" s="1125" t="s">
        <v>0</v>
      </c>
      <c r="V4" s="1125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459" t="s">
        <v>24</v>
      </c>
      <c r="AV4" s="227" t="s">
        <v>2</v>
      </c>
      <c r="AW4" s="227"/>
      <c r="AY4" s="952"/>
      <c r="AZ4" s="952"/>
      <c r="BA4" s="952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1:108" ht="20.25" customHeight="1" x14ac:dyDescent="0.4">
      <c r="C5" s="112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646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1:108" ht="27.75" customHeight="1" x14ac:dyDescent="0.45">
      <c r="C6" s="54">
        <v>1</v>
      </c>
      <c r="D6" s="739">
        <v>20</v>
      </c>
      <c r="E6" s="758">
        <v>8</v>
      </c>
      <c r="F6" s="739">
        <v>6</v>
      </c>
      <c r="G6" s="740">
        <v>16</v>
      </c>
      <c r="H6" s="758">
        <v>18</v>
      </c>
      <c r="I6" s="758">
        <v>8</v>
      </c>
      <c r="J6" s="739">
        <v>15</v>
      </c>
      <c r="K6" s="749">
        <v>3</v>
      </c>
      <c r="L6" s="758">
        <v>13</v>
      </c>
      <c r="M6" s="758">
        <v>9</v>
      </c>
      <c r="N6" s="739">
        <v>6</v>
      </c>
      <c r="O6" s="740">
        <v>18</v>
      </c>
      <c r="P6" s="758">
        <v>16</v>
      </c>
      <c r="Q6" s="758">
        <v>10</v>
      </c>
      <c r="R6" s="756"/>
      <c r="S6" s="757"/>
      <c r="T6" s="28"/>
      <c r="U6" s="55">
        <f>SUM(D17,F17,H17,J17,L17,N17,P17,R17)</f>
        <v>15</v>
      </c>
      <c r="V6" s="56">
        <f>SUM(E17,G17,I17,K17,M17,O17,Q17,S17)</f>
        <v>6</v>
      </c>
      <c r="W6" s="34">
        <f>SUM(D6,F6,H6,J6,L6,N6,P6,R6)</f>
        <v>94</v>
      </c>
      <c r="X6" s="34">
        <f>SUM(E6,G6,I6,K6,M6,O6,Q6,S6)</f>
        <v>72</v>
      </c>
      <c r="Y6" s="57">
        <f>IF(NOT(X6=0),W6/X6,0)</f>
        <v>1.3055555555555556</v>
      </c>
      <c r="Z6" s="57"/>
      <c r="AA6" s="34">
        <v>1</v>
      </c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50" t="str">
        <f>CONCATENATE(mannschaften!E6)</f>
        <v>PV Brunnenthal</v>
      </c>
      <c r="AV6" s="53">
        <f>SUM(Punkte01)</f>
        <v>15</v>
      </c>
      <c r="AW6" s="82">
        <f t="shared" ref="AW6:AW13" si="0">Y6</f>
        <v>1.3055555555555556</v>
      </c>
      <c r="AY6" s="52">
        <f>SUM(BC6,BF6,BI6,BL6,BO6,BR6,BU6,BX6,CA6,CD6,CG6,CJ6,CM6,CP6,CS6,CV6,CY6,DB6)</f>
        <v>5</v>
      </c>
      <c r="AZ6" s="52">
        <f>SUM(BD6,BG6,BJ6,BM6,BP6,BS6,BV6,BY6,CB6,CE6,CH6,CK6,CN6,CQ6,CT6,CW6,CZ6,DC6)</f>
        <v>0</v>
      </c>
      <c r="BA6" s="52">
        <f>SUM(BE6,BH6,BK6,BN6,BQ6,BT6,BW6,BZ6,CC6,CF6,CI6,CL6,CO6,CR6,CU6,CX6,DA6,DD6)</f>
        <v>2</v>
      </c>
      <c r="BC6" s="648">
        <f t="shared" ref="BC6:BC13" si="1">IF(D17=3,1,0)</f>
        <v>1</v>
      </c>
      <c r="BD6" s="649">
        <f t="shared" ref="BD6:BD13" si="2">IF(D17=1,1,0)</f>
        <v>0</v>
      </c>
      <c r="BE6" s="650">
        <f t="shared" ref="BE6:BF13" si="3">IF(E17=3,1,0)</f>
        <v>0</v>
      </c>
      <c r="BF6" s="648">
        <f t="shared" si="3"/>
        <v>0</v>
      </c>
      <c r="BG6" s="649">
        <f t="shared" ref="BG6:BG13" si="4">IF(F17=1,1,0)</f>
        <v>0</v>
      </c>
      <c r="BH6" s="650">
        <f t="shared" ref="BH6:BI13" si="5">IF(G17=3,1,0)</f>
        <v>1</v>
      </c>
      <c r="BI6" s="648">
        <f t="shared" si="5"/>
        <v>1</v>
      </c>
      <c r="BJ6" s="649">
        <f t="shared" ref="BJ6:BJ13" si="6">IF(H17=1,1,0)</f>
        <v>0</v>
      </c>
      <c r="BK6" s="650">
        <f t="shared" ref="BK6:BL13" si="7">IF(I17=3,1,0)</f>
        <v>0</v>
      </c>
      <c r="BL6" s="649">
        <f t="shared" si="7"/>
        <v>1</v>
      </c>
      <c r="BM6" s="649">
        <f t="shared" ref="BM6:BM13" si="8">IF(J17=1,1,0)</f>
        <v>0</v>
      </c>
      <c r="BN6" s="649">
        <f t="shared" ref="BN6:BO13" si="9">IF(K17=3,1,0)</f>
        <v>0</v>
      </c>
      <c r="BO6" s="648">
        <f t="shared" si="9"/>
        <v>1</v>
      </c>
      <c r="BP6" s="649">
        <f t="shared" ref="BP6:BP13" si="10">IF(L17=1,1,0)</f>
        <v>0</v>
      </c>
      <c r="BQ6" s="650">
        <f t="shared" ref="BQ6:BR13" si="11">IF(M17=3,1,0)</f>
        <v>0</v>
      </c>
      <c r="BR6" s="649">
        <f t="shared" si="11"/>
        <v>0</v>
      </c>
      <c r="BS6" s="649">
        <f t="shared" ref="BS6:BS13" si="12">IF(N17=1,1,0)</f>
        <v>0</v>
      </c>
      <c r="BT6" s="649">
        <f t="shared" ref="BT6:BU13" si="13">IF(O17=3,1,0)</f>
        <v>1</v>
      </c>
      <c r="BU6" s="648">
        <f t="shared" si="13"/>
        <v>1</v>
      </c>
      <c r="BV6" s="649">
        <f t="shared" ref="BV6:BV13" si="14">IF(P17=1,1,0)</f>
        <v>0</v>
      </c>
      <c r="BW6" s="650">
        <f t="shared" ref="BW6:BX13" si="15">IF(Q17=3,1,0)</f>
        <v>0</v>
      </c>
      <c r="BX6" s="648">
        <f t="shared" si="15"/>
        <v>0</v>
      </c>
      <c r="BY6" s="649">
        <f t="shared" ref="BY6:BY13" si="16">IF(R17=1,1,0)</f>
        <v>0</v>
      </c>
      <c r="BZ6" s="650">
        <f t="shared" ref="BZ6:BZ13" si="17">IF(S17=3,1,0)</f>
        <v>0</v>
      </c>
      <c r="CA6" s="648">
        <f t="shared" ref="CA6:CA13" si="18">IF(X17=3,1,0)</f>
        <v>0</v>
      </c>
      <c r="CB6" s="649">
        <f t="shared" ref="CB6:CB13" si="19">IF(X17=1,1,0)</f>
        <v>0</v>
      </c>
      <c r="CC6" s="650">
        <f t="shared" ref="CC6:CC13" si="20">IF(Y17=3,1,0)</f>
        <v>0</v>
      </c>
      <c r="CD6" s="648">
        <f t="shared" ref="CD6:CD13" si="21">IF(AA17=3,1,0)</f>
        <v>0</v>
      </c>
      <c r="CE6" s="649">
        <f t="shared" ref="CE6:CE13" si="22">IF(AA17=1,1,0)</f>
        <v>0</v>
      </c>
      <c r="CF6" s="650">
        <f t="shared" ref="CF6:CF12" si="23">IF(AU17=3,1,0)</f>
        <v>0</v>
      </c>
      <c r="CG6" s="648">
        <f t="shared" ref="CG6:CG12" si="24">IF(AW17=3,1,0)</f>
        <v>0</v>
      </c>
      <c r="CH6" s="649">
        <f t="shared" ref="CH6:CH12" si="25">IF(AW17=1,1,0)</f>
        <v>0</v>
      </c>
      <c r="CI6" s="650">
        <f t="shared" ref="CI6:CI12" si="26">IF(AX17=3,1,0)</f>
        <v>0</v>
      </c>
      <c r="CJ6" s="648">
        <f t="shared" ref="CJ6:CJ12" si="27">IF(AZ17=3,1,0)</f>
        <v>0</v>
      </c>
      <c r="CK6" s="649">
        <f t="shared" ref="CK6:CK12" si="28">IF(AZ17=1,1,0)</f>
        <v>0</v>
      </c>
      <c r="CL6" s="650">
        <f t="shared" ref="CL6:CL12" si="29">IF(BA17=3,1,0)</f>
        <v>0</v>
      </c>
      <c r="CM6" s="648">
        <f t="shared" ref="CM6:CM12" si="30">IF(BC17=3,1,0)</f>
        <v>0</v>
      </c>
      <c r="CN6" s="649">
        <f t="shared" ref="CN6:CN12" si="31">IF(BC17=1,1,0)</f>
        <v>0</v>
      </c>
      <c r="CO6" s="650">
        <f t="shared" ref="CO6:CO12" si="32">IF(BD17=3,1,0)</f>
        <v>0</v>
      </c>
      <c r="CP6" s="648">
        <f t="shared" ref="CP6:CP12" si="33">IF(BF17=3,1,0)</f>
        <v>0</v>
      </c>
      <c r="CQ6" s="649">
        <f t="shared" ref="CQ6:CQ12" si="34">IF(BF17=1,1,0)</f>
        <v>0</v>
      </c>
      <c r="CR6" s="650">
        <f t="shared" ref="CR6:CR12" si="35">IF(BG17=3,1,0)</f>
        <v>0</v>
      </c>
      <c r="CS6" s="648">
        <f t="shared" ref="CS6:CS12" si="36">IF(BI17=3,1,0)</f>
        <v>0</v>
      </c>
      <c r="CT6" s="649">
        <f t="shared" ref="CT6:CT12" si="37">IF(BI17=1,1,0)</f>
        <v>0</v>
      </c>
      <c r="CU6" s="650">
        <f t="shared" ref="CU6:CU12" si="38">IF(BJ17=3,1,0)</f>
        <v>0</v>
      </c>
      <c r="CV6" s="648">
        <f t="shared" ref="CV6:CV12" si="39">IF(BL17=3,1,0)</f>
        <v>0</v>
      </c>
      <c r="CW6" s="649">
        <f t="shared" ref="CW6:CW12" si="40">IF(BL17=1,1,0)</f>
        <v>0</v>
      </c>
      <c r="CX6" s="650">
        <f t="shared" ref="CX6:CX12" si="41">IF(BM17=3,1,0)</f>
        <v>0</v>
      </c>
      <c r="CY6" s="648">
        <f t="shared" ref="CY6:CY12" si="42">IF(BO17=3,1,0)</f>
        <v>0</v>
      </c>
      <c r="CZ6" s="649">
        <f t="shared" ref="CZ6:CZ12" si="43">IF(BO17=1,1,0)</f>
        <v>0</v>
      </c>
      <c r="DA6" s="650">
        <f t="shared" ref="DA6:DA12" si="44">IF(BP17=3,1,0)</f>
        <v>0</v>
      </c>
      <c r="DB6" s="648">
        <f t="shared" ref="DB6:DB12" si="45">IF(BR17=3,1,0)</f>
        <v>0</v>
      </c>
      <c r="DC6" s="649">
        <f t="shared" ref="DC6:DC12" si="46">IF(BR17=1,1,0)</f>
        <v>0</v>
      </c>
      <c r="DD6" s="650">
        <f t="shared" ref="DD6:DD12" si="47">IF(BS17=3,1,0)</f>
        <v>0</v>
      </c>
    </row>
    <row r="7" spans="1:108" ht="27.75" customHeight="1" x14ac:dyDescent="0.45">
      <c r="C7" s="54">
        <v>2</v>
      </c>
      <c r="D7" s="741">
        <v>13</v>
      </c>
      <c r="E7" s="737">
        <v>11</v>
      </c>
      <c r="F7" s="741">
        <v>9</v>
      </c>
      <c r="G7" s="742">
        <v>17</v>
      </c>
      <c r="H7" s="737">
        <v>3</v>
      </c>
      <c r="I7" s="737">
        <v>21</v>
      </c>
      <c r="J7" s="743">
        <f>SUM(K6)</f>
        <v>3</v>
      </c>
      <c r="K7" s="744">
        <f>SUM(J6)</f>
        <v>15</v>
      </c>
      <c r="L7" s="737">
        <v>16</v>
      </c>
      <c r="M7" s="737">
        <v>14</v>
      </c>
      <c r="N7" s="741">
        <v>26</v>
      </c>
      <c r="O7" s="742">
        <v>0</v>
      </c>
      <c r="P7" s="737">
        <v>8</v>
      </c>
      <c r="Q7" s="737">
        <v>18</v>
      </c>
      <c r="R7" s="745"/>
      <c r="S7" s="746"/>
      <c r="T7" s="28"/>
      <c r="U7" s="55">
        <f t="shared" ref="U7:V13" si="48">SUM(D18,F18,H18,J18,L18,N18,P18,R18)</f>
        <v>9</v>
      </c>
      <c r="V7" s="56">
        <f t="shared" si="48"/>
        <v>12</v>
      </c>
      <c r="W7" s="34">
        <f t="shared" ref="W7:X13" si="49">SUM(D7,F7,H7,J7,L7,N7,P7,R7)</f>
        <v>78</v>
      </c>
      <c r="X7" s="34">
        <f t="shared" si="49"/>
        <v>96</v>
      </c>
      <c r="Y7" s="57">
        <f t="shared" ref="Y7:Y13" si="50">IF(NOT(X7=0),W7/X7,0)</f>
        <v>0.8125</v>
      </c>
      <c r="Z7" s="57"/>
      <c r="AA7" s="34">
        <v>2</v>
      </c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50" t="str">
        <f>CONCATENATE(mannschaften!E7)</f>
        <v>Union Lambrechten PWV</v>
      </c>
      <c r="AV7" s="53">
        <f>SUM(Punkte02)</f>
        <v>9</v>
      </c>
      <c r="AW7" s="82">
        <f t="shared" si="0"/>
        <v>0.8125</v>
      </c>
      <c r="AY7" s="52">
        <f t="shared" ref="AY7:BA13" si="51">SUM(BC7,BF7,BI7,BL7,BO7,BR7,BU7)</f>
        <v>3</v>
      </c>
      <c r="AZ7" s="52">
        <f t="shared" si="51"/>
        <v>0</v>
      </c>
      <c r="BA7" s="52">
        <f t="shared" si="51"/>
        <v>4</v>
      </c>
      <c r="BC7" s="651">
        <f t="shared" si="1"/>
        <v>1</v>
      </c>
      <c r="BD7" s="86">
        <f t="shared" si="2"/>
        <v>0</v>
      </c>
      <c r="BE7" s="652">
        <f t="shared" si="3"/>
        <v>0</v>
      </c>
      <c r="BF7" s="651">
        <f t="shared" si="3"/>
        <v>0</v>
      </c>
      <c r="BG7" s="86">
        <f t="shared" si="4"/>
        <v>0</v>
      </c>
      <c r="BH7" s="652">
        <f t="shared" si="5"/>
        <v>1</v>
      </c>
      <c r="BI7" s="651">
        <f t="shared" si="5"/>
        <v>0</v>
      </c>
      <c r="BJ7" s="86">
        <f t="shared" si="6"/>
        <v>0</v>
      </c>
      <c r="BK7" s="652">
        <f t="shared" si="7"/>
        <v>1</v>
      </c>
      <c r="BL7" s="86">
        <f t="shared" si="7"/>
        <v>0</v>
      </c>
      <c r="BM7" s="86">
        <f t="shared" si="8"/>
        <v>0</v>
      </c>
      <c r="BN7" s="86">
        <f t="shared" si="9"/>
        <v>1</v>
      </c>
      <c r="BO7" s="651">
        <f t="shared" si="9"/>
        <v>1</v>
      </c>
      <c r="BP7" s="86">
        <f t="shared" si="10"/>
        <v>0</v>
      </c>
      <c r="BQ7" s="652">
        <f t="shared" si="11"/>
        <v>0</v>
      </c>
      <c r="BR7" s="86">
        <f t="shared" si="11"/>
        <v>1</v>
      </c>
      <c r="BS7" s="86">
        <f t="shared" si="12"/>
        <v>0</v>
      </c>
      <c r="BT7" s="86">
        <f t="shared" si="13"/>
        <v>0</v>
      </c>
      <c r="BU7" s="651">
        <f t="shared" si="13"/>
        <v>0</v>
      </c>
      <c r="BV7" s="86">
        <f t="shared" si="14"/>
        <v>0</v>
      </c>
      <c r="BW7" s="652">
        <f t="shared" si="15"/>
        <v>1</v>
      </c>
      <c r="BX7" s="651">
        <f t="shared" si="15"/>
        <v>0</v>
      </c>
      <c r="BY7" s="86">
        <f t="shared" si="16"/>
        <v>0</v>
      </c>
      <c r="BZ7" s="652">
        <f t="shared" si="17"/>
        <v>0</v>
      </c>
      <c r="CA7" s="651">
        <f t="shared" si="18"/>
        <v>0</v>
      </c>
      <c r="CB7" s="86">
        <f t="shared" si="19"/>
        <v>0</v>
      </c>
      <c r="CC7" s="652">
        <f t="shared" si="20"/>
        <v>0</v>
      </c>
      <c r="CD7" s="651">
        <f t="shared" si="21"/>
        <v>0</v>
      </c>
      <c r="CE7" s="86">
        <f t="shared" si="22"/>
        <v>0</v>
      </c>
      <c r="CF7" s="652">
        <f t="shared" si="23"/>
        <v>0</v>
      </c>
      <c r="CG7" s="651">
        <f t="shared" si="24"/>
        <v>0</v>
      </c>
      <c r="CH7" s="86">
        <f t="shared" si="25"/>
        <v>0</v>
      </c>
      <c r="CI7" s="652">
        <f t="shared" si="26"/>
        <v>0</v>
      </c>
      <c r="CJ7" s="651">
        <f t="shared" si="27"/>
        <v>0</v>
      </c>
      <c r="CK7" s="86">
        <f t="shared" si="28"/>
        <v>0</v>
      </c>
      <c r="CL7" s="652">
        <f t="shared" si="29"/>
        <v>0</v>
      </c>
      <c r="CM7" s="651">
        <f t="shared" si="30"/>
        <v>0</v>
      </c>
      <c r="CN7" s="86">
        <f t="shared" si="31"/>
        <v>0</v>
      </c>
      <c r="CO7" s="652">
        <f t="shared" si="32"/>
        <v>0</v>
      </c>
      <c r="CP7" s="651">
        <f t="shared" si="33"/>
        <v>0</v>
      </c>
      <c r="CQ7" s="86">
        <f t="shared" si="34"/>
        <v>0</v>
      </c>
      <c r="CR7" s="652">
        <f t="shared" si="35"/>
        <v>0</v>
      </c>
      <c r="CS7" s="651">
        <f t="shared" si="36"/>
        <v>0</v>
      </c>
      <c r="CT7" s="86">
        <f t="shared" si="37"/>
        <v>0</v>
      </c>
      <c r="CU7" s="652">
        <f t="shared" si="38"/>
        <v>0</v>
      </c>
      <c r="CV7" s="651">
        <f t="shared" si="39"/>
        <v>0</v>
      </c>
      <c r="CW7" s="86">
        <f t="shared" si="40"/>
        <v>0</v>
      </c>
      <c r="CX7" s="652">
        <f t="shared" si="41"/>
        <v>0</v>
      </c>
      <c r="CY7" s="651">
        <f t="shared" si="42"/>
        <v>0</v>
      </c>
      <c r="CZ7" s="86">
        <f t="shared" si="43"/>
        <v>0</v>
      </c>
      <c r="DA7" s="652">
        <f t="shared" si="44"/>
        <v>0</v>
      </c>
      <c r="DB7" s="651">
        <f t="shared" si="45"/>
        <v>0</v>
      </c>
      <c r="DC7" s="86">
        <f t="shared" si="46"/>
        <v>0</v>
      </c>
      <c r="DD7" s="652">
        <f t="shared" si="47"/>
        <v>0</v>
      </c>
    </row>
    <row r="8" spans="1:108" ht="27.75" customHeight="1" x14ac:dyDescent="0.45">
      <c r="A8" s="58"/>
      <c r="B8" s="58"/>
      <c r="C8" s="54">
        <v>3</v>
      </c>
      <c r="D8" s="741">
        <v>30</v>
      </c>
      <c r="E8" s="737">
        <v>0</v>
      </c>
      <c r="F8" s="741">
        <v>12</v>
      </c>
      <c r="G8" s="742">
        <v>6</v>
      </c>
      <c r="H8" s="738">
        <f>SUM(I7)</f>
        <v>21</v>
      </c>
      <c r="I8" s="738">
        <f>SUM(H7)</f>
        <v>3</v>
      </c>
      <c r="J8" s="741">
        <v>9</v>
      </c>
      <c r="K8" s="742">
        <v>11</v>
      </c>
      <c r="L8" s="737">
        <v>14</v>
      </c>
      <c r="M8" s="737">
        <v>10</v>
      </c>
      <c r="N8" s="745"/>
      <c r="O8" s="746"/>
      <c r="P8" s="738">
        <f>SUM(Q6)</f>
        <v>10</v>
      </c>
      <c r="Q8" s="738">
        <f>SUM(P6)</f>
        <v>16</v>
      </c>
      <c r="R8" s="741">
        <v>15</v>
      </c>
      <c r="S8" s="742">
        <v>19</v>
      </c>
      <c r="T8" s="28"/>
      <c r="U8" s="55">
        <f t="shared" si="48"/>
        <v>12</v>
      </c>
      <c r="V8" s="56">
        <f t="shared" si="48"/>
        <v>9</v>
      </c>
      <c r="W8" s="34">
        <f>SUM(D8,F8,H8,J8,L8,N8,P8,R8)</f>
        <v>111</v>
      </c>
      <c r="X8" s="34">
        <f t="shared" si="49"/>
        <v>65</v>
      </c>
      <c r="Y8" s="57">
        <f t="shared" si="50"/>
        <v>1.7076923076923076</v>
      </c>
      <c r="Z8" s="57"/>
      <c r="AA8" s="34">
        <v>3</v>
      </c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50" t="str">
        <f>CONCATENATE(mannschaften!E8)</f>
        <v>Union PWV Diersbach 1</v>
      </c>
      <c r="AV8" s="53">
        <f>SUM(Punkte03)</f>
        <v>12</v>
      </c>
      <c r="AW8" s="82">
        <f t="shared" si="0"/>
        <v>1.7076923076923076</v>
      </c>
      <c r="AY8" s="52">
        <f t="shared" si="51"/>
        <v>4</v>
      </c>
      <c r="AZ8" s="52">
        <f t="shared" si="51"/>
        <v>0</v>
      </c>
      <c r="BA8" s="52">
        <f t="shared" si="51"/>
        <v>2</v>
      </c>
      <c r="BC8" s="651">
        <f t="shared" si="1"/>
        <v>1</v>
      </c>
      <c r="BD8" s="86">
        <f t="shared" si="2"/>
        <v>0</v>
      </c>
      <c r="BE8" s="652">
        <f t="shared" si="3"/>
        <v>0</v>
      </c>
      <c r="BF8" s="651">
        <f t="shared" si="3"/>
        <v>1</v>
      </c>
      <c r="BG8" s="86">
        <f t="shared" si="4"/>
        <v>0</v>
      </c>
      <c r="BH8" s="652">
        <f t="shared" si="5"/>
        <v>0</v>
      </c>
      <c r="BI8" s="651">
        <f t="shared" si="5"/>
        <v>1</v>
      </c>
      <c r="BJ8" s="86">
        <f t="shared" si="6"/>
        <v>0</v>
      </c>
      <c r="BK8" s="652">
        <f t="shared" si="7"/>
        <v>0</v>
      </c>
      <c r="BL8" s="86">
        <f t="shared" si="7"/>
        <v>0</v>
      </c>
      <c r="BM8" s="86">
        <f t="shared" si="8"/>
        <v>0</v>
      </c>
      <c r="BN8" s="86">
        <f t="shared" si="9"/>
        <v>1</v>
      </c>
      <c r="BO8" s="651">
        <f t="shared" si="9"/>
        <v>1</v>
      </c>
      <c r="BP8" s="86">
        <f t="shared" si="10"/>
        <v>0</v>
      </c>
      <c r="BQ8" s="652">
        <f t="shared" si="11"/>
        <v>0</v>
      </c>
      <c r="BR8" s="86">
        <f t="shared" si="11"/>
        <v>0</v>
      </c>
      <c r="BS8" s="86">
        <f t="shared" si="12"/>
        <v>0</v>
      </c>
      <c r="BT8" s="86">
        <f t="shared" si="13"/>
        <v>0</v>
      </c>
      <c r="BU8" s="651">
        <f t="shared" si="13"/>
        <v>0</v>
      </c>
      <c r="BV8" s="86">
        <f t="shared" si="14"/>
        <v>0</v>
      </c>
      <c r="BW8" s="652">
        <f t="shared" si="15"/>
        <v>1</v>
      </c>
      <c r="BX8" s="651">
        <f t="shared" si="15"/>
        <v>0</v>
      </c>
      <c r="BY8" s="86">
        <f t="shared" si="16"/>
        <v>0</v>
      </c>
      <c r="BZ8" s="652">
        <f t="shared" si="17"/>
        <v>1</v>
      </c>
      <c r="CA8" s="651">
        <f t="shared" si="18"/>
        <v>0</v>
      </c>
      <c r="CB8" s="86">
        <f t="shared" si="19"/>
        <v>0</v>
      </c>
      <c r="CC8" s="652">
        <f t="shared" si="20"/>
        <v>0</v>
      </c>
      <c r="CD8" s="651">
        <f t="shared" si="21"/>
        <v>0</v>
      </c>
      <c r="CE8" s="86">
        <f t="shared" si="22"/>
        <v>0</v>
      </c>
      <c r="CF8" s="652">
        <f t="shared" si="23"/>
        <v>0</v>
      </c>
      <c r="CG8" s="651">
        <f t="shared" si="24"/>
        <v>0</v>
      </c>
      <c r="CH8" s="86">
        <f t="shared" si="25"/>
        <v>0</v>
      </c>
      <c r="CI8" s="652">
        <f t="shared" si="26"/>
        <v>0</v>
      </c>
      <c r="CJ8" s="651">
        <f t="shared" si="27"/>
        <v>0</v>
      </c>
      <c r="CK8" s="86">
        <f t="shared" si="28"/>
        <v>0</v>
      </c>
      <c r="CL8" s="652">
        <f t="shared" si="29"/>
        <v>0</v>
      </c>
      <c r="CM8" s="651">
        <f t="shared" si="30"/>
        <v>0</v>
      </c>
      <c r="CN8" s="86">
        <f t="shared" si="31"/>
        <v>0</v>
      </c>
      <c r="CO8" s="652">
        <f t="shared" si="32"/>
        <v>0</v>
      </c>
      <c r="CP8" s="651">
        <f t="shared" si="33"/>
        <v>0</v>
      </c>
      <c r="CQ8" s="86">
        <f t="shared" si="34"/>
        <v>0</v>
      </c>
      <c r="CR8" s="652">
        <f t="shared" si="35"/>
        <v>0</v>
      </c>
      <c r="CS8" s="651">
        <f t="shared" si="36"/>
        <v>0</v>
      </c>
      <c r="CT8" s="86">
        <f t="shared" si="37"/>
        <v>0</v>
      </c>
      <c r="CU8" s="652">
        <f t="shared" si="38"/>
        <v>0</v>
      </c>
      <c r="CV8" s="651">
        <f t="shared" si="39"/>
        <v>0</v>
      </c>
      <c r="CW8" s="86">
        <f t="shared" si="40"/>
        <v>0</v>
      </c>
      <c r="CX8" s="652">
        <f t="shared" si="41"/>
        <v>0</v>
      </c>
      <c r="CY8" s="651">
        <f t="shared" si="42"/>
        <v>0</v>
      </c>
      <c r="CZ8" s="86">
        <f t="shared" si="43"/>
        <v>0</v>
      </c>
      <c r="DA8" s="652">
        <f t="shared" si="44"/>
        <v>0</v>
      </c>
      <c r="DB8" s="651">
        <f t="shared" si="45"/>
        <v>0</v>
      </c>
      <c r="DC8" s="86">
        <f t="shared" si="46"/>
        <v>0</v>
      </c>
      <c r="DD8" s="652">
        <f t="shared" si="47"/>
        <v>0</v>
      </c>
    </row>
    <row r="9" spans="1:108" ht="27.75" customHeight="1" x14ac:dyDescent="0.45">
      <c r="A9" s="58"/>
      <c r="B9" s="58"/>
      <c r="C9" s="54">
        <v>4</v>
      </c>
      <c r="D9" s="741">
        <v>13</v>
      </c>
      <c r="E9" s="737">
        <v>13</v>
      </c>
      <c r="F9" s="743">
        <f>SUM(G8)</f>
        <v>6</v>
      </c>
      <c r="G9" s="744">
        <f>SUM(F8)</f>
        <v>12</v>
      </c>
      <c r="H9" s="738">
        <f>SUM(I6)</f>
        <v>8</v>
      </c>
      <c r="I9" s="738">
        <f>SUM(H6)</f>
        <v>18</v>
      </c>
      <c r="J9" s="741">
        <v>27</v>
      </c>
      <c r="K9" s="742">
        <v>5</v>
      </c>
      <c r="L9" s="737">
        <v>16</v>
      </c>
      <c r="M9" s="737">
        <v>6</v>
      </c>
      <c r="N9" s="745"/>
      <c r="O9" s="746"/>
      <c r="P9" s="738">
        <f>SUM(Q7)</f>
        <v>18</v>
      </c>
      <c r="Q9" s="738">
        <f>SUM(P7)</f>
        <v>8</v>
      </c>
      <c r="R9" s="741">
        <v>9</v>
      </c>
      <c r="S9" s="742">
        <v>11</v>
      </c>
      <c r="T9" s="28"/>
      <c r="U9" s="55">
        <f t="shared" si="48"/>
        <v>10</v>
      </c>
      <c r="V9" s="56">
        <f t="shared" si="48"/>
        <v>10</v>
      </c>
      <c r="W9" s="34">
        <f t="shared" si="49"/>
        <v>97</v>
      </c>
      <c r="X9" s="34">
        <f t="shared" si="49"/>
        <v>73</v>
      </c>
      <c r="Y9" s="57">
        <f t="shared" si="50"/>
        <v>1.3287671232876712</v>
      </c>
      <c r="Z9" s="57"/>
      <c r="AA9" s="34">
        <v>4</v>
      </c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50" t="str">
        <f>CONCATENATE(mannschaften!E9)</f>
        <v>ASVö TSV PW St.Marienkirchen</v>
      </c>
      <c r="AV9" s="53">
        <f>SUM(Punkte04)</f>
        <v>10</v>
      </c>
      <c r="AW9" s="82">
        <f t="shared" si="0"/>
        <v>1.3287671232876712</v>
      </c>
      <c r="AY9" s="52">
        <f t="shared" si="51"/>
        <v>3</v>
      </c>
      <c r="AZ9" s="52">
        <f t="shared" si="51"/>
        <v>1</v>
      </c>
      <c r="BA9" s="52">
        <f t="shared" si="51"/>
        <v>2</v>
      </c>
      <c r="BC9" s="651">
        <f t="shared" si="1"/>
        <v>0</v>
      </c>
      <c r="BD9" s="86">
        <f t="shared" si="2"/>
        <v>1</v>
      </c>
      <c r="BE9" s="652">
        <f t="shared" si="3"/>
        <v>0</v>
      </c>
      <c r="BF9" s="651">
        <f t="shared" si="3"/>
        <v>0</v>
      </c>
      <c r="BG9" s="86">
        <f t="shared" si="4"/>
        <v>0</v>
      </c>
      <c r="BH9" s="652">
        <f t="shared" si="5"/>
        <v>1</v>
      </c>
      <c r="BI9" s="651">
        <f t="shared" si="5"/>
        <v>0</v>
      </c>
      <c r="BJ9" s="86">
        <f t="shared" si="6"/>
        <v>0</v>
      </c>
      <c r="BK9" s="652">
        <f t="shared" si="7"/>
        <v>1</v>
      </c>
      <c r="BL9" s="86">
        <f t="shared" si="7"/>
        <v>1</v>
      </c>
      <c r="BM9" s="86">
        <f t="shared" si="8"/>
        <v>0</v>
      </c>
      <c r="BN9" s="86">
        <f t="shared" si="9"/>
        <v>0</v>
      </c>
      <c r="BO9" s="651">
        <f t="shared" si="9"/>
        <v>1</v>
      </c>
      <c r="BP9" s="86">
        <f t="shared" si="10"/>
        <v>0</v>
      </c>
      <c r="BQ9" s="652">
        <f t="shared" si="11"/>
        <v>0</v>
      </c>
      <c r="BR9" s="86">
        <f t="shared" si="11"/>
        <v>0</v>
      </c>
      <c r="BS9" s="86">
        <f t="shared" si="12"/>
        <v>0</v>
      </c>
      <c r="BT9" s="86">
        <f t="shared" si="13"/>
        <v>0</v>
      </c>
      <c r="BU9" s="651">
        <f t="shared" si="13"/>
        <v>1</v>
      </c>
      <c r="BV9" s="86">
        <f t="shared" si="14"/>
        <v>0</v>
      </c>
      <c r="BW9" s="652">
        <f t="shared" si="15"/>
        <v>0</v>
      </c>
      <c r="BX9" s="651">
        <f t="shared" si="15"/>
        <v>0</v>
      </c>
      <c r="BY9" s="86">
        <f t="shared" si="16"/>
        <v>0</v>
      </c>
      <c r="BZ9" s="652">
        <f t="shared" si="17"/>
        <v>1</v>
      </c>
      <c r="CA9" s="651">
        <f t="shared" si="18"/>
        <v>0</v>
      </c>
      <c r="CB9" s="86">
        <f t="shared" si="19"/>
        <v>0</v>
      </c>
      <c r="CC9" s="652">
        <f t="shared" si="20"/>
        <v>0</v>
      </c>
      <c r="CD9" s="651">
        <f t="shared" si="21"/>
        <v>0</v>
      </c>
      <c r="CE9" s="86">
        <f t="shared" si="22"/>
        <v>0</v>
      </c>
      <c r="CF9" s="652">
        <f t="shared" si="23"/>
        <v>0</v>
      </c>
      <c r="CG9" s="651">
        <f t="shared" si="24"/>
        <v>0</v>
      </c>
      <c r="CH9" s="86">
        <f t="shared" si="25"/>
        <v>0</v>
      </c>
      <c r="CI9" s="652">
        <f t="shared" si="26"/>
        <v>0</v>
      </c>
      <c r="CJ9" s="651">
        <f t="shared" si="27"/>
        <v>0</v>
      </c>
      <c r="CK9" s="86">
        <f t="shared" si="28"/>
        <v>0</v>
      </c>
      <c r="CL9" s="652">
        <f t="shared" si="29"/>
        <v>0</v>
      </c>
      <c r="CM9" s="651">
        <f t="shared" si="30"/>
        <v>0</v>
      </c>
      <c r="CN9" s="86">
        <f t="shared" si="31"/>
        <v>0</v>
      </c>
      <c r="CO9" s="652">
        <f t="shared" si="32"/>
        <v>0</v>
      </c>
      <c r="CP9" s="651">
        <f t="shared" si="33"/>
        <v>0</v>
      </c>
      <c r="CQ9" s="86">
        <f t="shared" si="34"/>
        <v>0</v>
      </c>
      <c r="CR9" s="652">
        <f t="shared" si="35"/>
        <v>0</v>
      </c>
      <c r="CS9" s="651">
        <f t="shared" si="36"/>
        <v>0</v>
      </c>
      <c r="CT9" s="86">
        <f t="shared" si="37"/>
        <v>0</v>
      </c>
      <c r="CU9" s="652">
        <f t="shared" si="38"/>
        <v>0</v>
      </c>
      <c r="CV9" s="651">
        <f t="shared" si="39"/>
        <v>0</v>
      </c>
      <c r="CW9" s="86">
        <f t="shared" si="40"/>
        <v>0</v>
      </c>
      <c r="CX9" s="652">
        <f t="shared" si="41"/>
        <v>0</v>
      </c>
      <c r="CY9" s="651">
        <f t="shared" si="42"/>
        <v>0</v>
      </c>
      <c r="CZ9" s="86">
        <f t="shared" si="43"/>
        <v>0</v>
      </c>
      <c r="DA9" s="652">
        <f t="shared" si="44"/>
        <v>0</v>
      </c>
      <c r="DB9" s="651">
        <f t="shared" si="45"/>
        <v>0</v>
      </c>
      <c r="DC9" s="86">
        <f t="shared" si="46"/>
        <v>0</v>
      </c>
      <c r="DD9" s="652">
        <f t="shared" si="47"/>
        <v>0</v>
      </c>
    </row>
    <row r="10" spans="1:108" ht="27.75" customHeight="1" x14ac:dyDescent="0.45">
      <c r="A10" s="58"/>
      <c r="B10" s="58"/>
      <c r="C10" s="54">
        <v>5</v>
      </c>
      <c r="D10" s="743">
        <f>SUM(E9)</f>
        <v>13</v>
      </c>
      <c r="E10" s="738">
        <f>SUM(D9)</f>
        <v>13</v>
      </c>
      <c r="F10" s="743">
        <f>SUM(G7)</f>
        <v>17</v>
      </c>
      <c r="G10" s="744">
        <f>SUM(F7)</f>
        <v>9</v>
      </c>
      <c r="H10" s="737">
        <v>14</v>
      </c>
      <c r="I10" s="737">
        <v>8</v>
      </c>
      <c r="J10" s="745"/>
      <c r="K10" s="746"/>
      <c r="L10" s="738">
        <f>SUM(M8)</f>
        <v>10</v>
      </c>
      <c r="M10" s="738">
        <f>SUM(L8)</f>
        <v>14</v>
      </c>
      <c r="N10" s="743">
        <f>SUM(O6)</f>
        <v>18</v>
      </c>
      <c r="O10" s="744">
        <f>SUM(N6)</f>
        <v>6</v>
      </c>
      <c r="P10" s="737">
        <v>26</v>
      </c>
      <c r="Q10" s="737">
        <v>0</v>
      </c>
      <c r="R10" s="741">
        <v>18</v>
      </c>
      <c r="S10" s="742">
        <v>8</v>
      </c>
      <c r="T10" s="28"/>
      <c r="U10" s="55">
        <f t="shared" si="48"/>
        <v>16</v>
      </c>
      <c r="V10" s="56">
        <f t="shared" si="48"/>
        <v>4</v>
      </c>
      <c r="W10" s="34">
        <f t="shared" si="49"/>
        <v>116</v>
      </c>
      <c r="X10" s="34">
        <f t="shared" si="49"/>
        <v>58</v>
      </c>
      <c r="Y10" s="57">
        <f t="shared" si="50"/>
        <v>2</v>
      </c>
      <c r="Z10" s="57"/>
      <c r="AA10" s="34">
        <v>5</v>
      </c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50" t="str">
        <f>CONCATENATE(mannschaften!E10)</f>
        <v>ASVÖ PV Taufkirchen 1</v>
      </c>
      <c r="AV10" s="53">
        <f>SUM(Punkte05)</f>
        <v>16</v>
      </c>
      <c r="AW10" s="82">
        <f t="shared" si="0"/>
        <v>2</v>
      </c>
      <c r="AY10" s="52">
        <f t="shared" si="51"/>
        <v>4</v>
      </c>
      <c r="AZ10" s="52">
        <f t="shared" si="51"/>
        <v>1</v>
      </c>
      <c r="BA10" s="52">
        <f t="shared" si="51"/>
        <v>1</v>
      </c>
      <c r="BC10" s="651">
        <f t="shared" si="1"/>
        <v>0</v>
      </c>
      <c r="BD10" s="86">
        <f t="shared" si="2"/>
        <v>1</v>
      </c>
      <c r="BE10" s="652">
        <f t="shared" si="3"/>
        <v>0</v>
      </c>
      <c r="BF10" s="651">
        <f t="shared" si="3"/>
        <v>1</v>
      </c>
      <c r="BG10" s="86">
        <f t="shared" si="4"/>
        <v>0</v>
      </c>
      <c r="BH10" s="652">
        <f t="shared" si="5"/>
        <v>0</v>
      </c>
      <c r="BI10" s="651">
        <f t="shared" si="5"/>
        <v>1</v>
      </c>
      <c r="BJ10" s="86">
        <f t="shared" si="6"/>
        <v>0</v>
      </c>
      <c r="BK10" s="652">
        <f t="shared" si="7"/>
        <v>0</v>
      </c>
      <c r="BL10" s="86">
        <f t="shared" si="7"/>
        <v>0</v>
      </c>
      <c r="BM10" s="86">
        <f t="shared" si="8"/>
        <v>0</v>
      </c>
      <c r="BN10" s="86">
        <f t="shared" si="9"/>
        <v>0</v>
      </c>
      <c r="BO10" s="651">
        <f t="shared" si="9"/>
        <v>0</v>
      </c>
      <c r="BP10" s="86">
        <f t="shared" si="10"/>
        <v>0</v>
      </c>
      <c r="BQ10" s="652">
        <f t="shared" si="11"/>
        <v>1</v>
      </c>
      <c r="BR10" s="86">
        <f t="shared" si="11"/>
        <v>1</v>
      </c>
      <c r="BS10" s="86">
        <f t="shared" si="12"/>
        <v>0</v>
      </c>
      <c r="BT10" s="86">
        <f t="shared" si="13"/>
        <v>0</v>
      </c>
      <c r="BU10" s="651">
        <f t="shared" si="13"/>
        <v>1</v>
      </c>
      <c r="BV10" s="86">
        <f t="shared" si="14"/>
        <v>0</v>
      </c>
      <c r="BW10" s="652">
        <f t="shared" si="15"/>
        <v>0</v>
      </c>
      <c r="BX10" s="651">
        <f t="shared" si="15"/>
        <v>1</v>
      </c>
      <c r="BY10" s="86">
        <f t="shared" si="16"/>
        <v>0</v>
      </c>
      <c r="BZ10" s="652">
        <f t="shared" si="17"/>
        <v>0</v>
      </c>
      <c r="CA10" s="651">
        <f t="shared" si="18"/>
        <v>0</v>
      </c>
      <c r="CB10" s="86">
        <f t="shared" si="19"/>
        <v>0</v>
      </c>
      <c r="CC10" s="652">
        <f t="shared" si="20"/>
        <v>0</v>
      </c>
      <c r="CD10" s="651">
        <f t="shared" si="21"/>
        <v>0</v>
      </c>
      <c r="CE10" s="86">
        <f t="shared" si="22"/>
        <v>0</v>
      </c>
      <c r="CF10" s="652">
        <f t="shared" si="23"/>
        <v>0</v>
      </c>
      <c r="CG10" s="651">
        <f t="shared" si="24"/>
        <v>0</v>
      </c>
      <c r="CH10" s="86">
        <f t="shared" si="25"/>
        <v>0</v>
      </c>
      <c r="CI10" s="652">
        <f t="shared" si="26"/>
        <v>0</v>
      </c>
      <c r="CJ10" s="651">
        <f t="shared" si="27"/>
        <v>0</v>
      </c>
      <c r="CK10" s="86">
        <f t="shared" si="28"/>
        <v>0</v>
      </c>
      <c r="CL10" s="652">
        <f t="shared" si="29"/>
        <v>0</v>
      </c>
      <c r="CM10" s="651">
        <f t="shared" si="30"/>
        <v>0</v>
      </c>
      <c r="CN10" s="86">
        <f t="shared" si="31"/>
        <v>0</v>
      </c>
      <c r="CO10" s="652">
        <f t="shared" si="32"/>
        <v>0</v>
      </c>
      <c r="CP10" s="651">
        <f t="shared" si="33"/>
        <v>0</v>
      </c>
      <c r="CQ10" s="86">
        <f t="shared" si="34"/>
        <v>0</v>
      </c>
      <c r="CR10" s="652">
        <f t="shared" si="35"/>
        <v>0</v>
      </c>
      <c r="CS10" s="651">
        <f t="shared" si="36"/>
        <v>0</v>
      </c>
      <c r="CT10" s="86">
        <f t="shared" si="37"/>
        <v>0</v>
      </c>
      <c r="CU10" s="652">
        <f t="shared" si="38"/>
        <v>0</v>
      </c>
      <c r="CV10" s="651">
        <f t="shared" si="39"/>
        <v>0</v>
      </c>
      <c r="CW10" s="86">
        <f t="shared" si="40"/>
        <v>0</v>
      </c>
      <c r="CX10" s="652">
        <f t="shared" si="41"/>
        <v>0</v>
      </c>
      <c r="CY10" s="651">
        <f t="shared" si="42"/>
        <v>0</v>
      </c>
      <c r="CZ10" s="86">
        <f t="shared" si="43"/>
        <v>0</v>
      </c>
      <c r="DA10" s="652">
        <f t="shared" si="44"/>
        <v>0</v>
      </c>
      <c r="DB10" s="651">
        <f t="shared" si="45"/>
        <v>0</v>
      </c>
      <c r="DC10" s="86">
        <f t="shared" si="46"/>
        <v>0</v>
      </c>
      <c r="DD10" s="652">
        <f t="shared" si="47"/>
        <v>0</v>
      </c>
    </row>
    <row r="11" spans="1:108" ht="27.75" customHeight="1" x14ac:dyDescent="0.45">
      <c r="A11" s="58"/>
      <c r="B11" s="58"/>
      <c r="C11" s="54">
        <v>6</v>
      </c>
      <c r="D11" s="743">
        <f>SUM(E8)</f>
        <v>0</v>
      </c>
      <c r="E11" s="738">
        <f>SUM(D8)</f>
        <v>30</v>
      </c>
      <c r="F11" s="743">
        <f>SUM(G6)</f>
        <v>16</v>
      </c>
      <c r="G11" s="744">
        <f>SUM(F6)</f>
        <v>6</v>
      </c>
      <c r="H11" s="737">
        <v>17</v>
      </c>
      <c r="I11" s="737">
        <v>7</v>
      </c>
      <c r="J11" s="745"/>
      <c r="K11" s="746"/>
      <c r="L11" s="738">
        <f>SUM(M9)</f>
        <v>6</v>
      </c>
      <c r="M11" s="738">
        <f>SUM(L9)</f>
        <v>16</v>
      </c>
      <c r="N11" s="743">
        <f>SUM(O7)</f>
        <v>0</v>
      </c>
      <c r="O11" s="744">
        <f>SUM(N7)</f>
        <v>26</v>
      </c>
      <c r="P11" s="737">
        <v>9</v>
      </c>
      <c r="Q11" s="737">
        <v>11</v>
      </c>
      <c r="R11" s="743">
        <f>SUM(S10)</f>
        <v>8</v>
      </c>
      <c r="S11" s="744">
        <f>SUM(R10)</f>
        <v>18</v>
      </c>
      <c r="T11" s="28"/>
      <c r="U11" s="55">
        <f t="shared" si="48"/>
        <v>6</v>
      </c>
      <c r="V11" s="56">
        <f t="shared" si="48"/>
        <v>15</v>
      </c>
      <c r="W11" s="34">
        <f t="shared" si="49"/>
        <v>56</v>
      </c>
      <c r="X11" s="34">
        <f t="shared" si="49"/>
        <v>114</v>
      </c>
      <c r="Y11" s="57">
        <f t="shared" si="50"/>
        <v>0.49122807017543857</v>
      </c>
      <c r="Z11" s="57"/>
      <c r="AA11" s="34">
        <v>6</v>
      </c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50" t="str">
        <f>CONCATENATE(mannschaften!E11)</f>
        <v>Union PWV Diersbach 2</v>
      </c>
      <c r="AV11" s="53">
        <f>SUM(Punkte06)</f>
        <v>6</v>
      </c>
      <c r="AW11" s="82">
        <f t="shared" si="0"/>
        <v>0.49122807017543857</v>
      </c>
      <c r="AY11" s="52">
        <f t="shared" si="51"/>
        <v>2</v>
      </c>
      <c r="AZ11" s="52">
        <f t="shared" si="51"/>
        <v>0</v>
      </c>
      <c r="BA11" s="52">
        <f t="shared" si="51"/>
        <v>4</v>
      </c>
      <c r="BC11" s="651">
        <f t="shared" si="1"/>
        <v>0</v>
      </c>
      <c r="BD11" s="86">
        <f t="shared" si="2"/>
        <v>0</v>
      </c>
      <c r="BE11" s="652">
        <f t="shared" si="3"/>
        <v>1</v>
      </c>
      <c r="BF11" s="651">
        <f t="shared" si="3"/>
        <v>1</v>
      </c>
      <c r="BG11" s="86">
        <f t="shared" si="4"/>
        <v>0</v>
      </c>
      <c r="BH11" s="652">
        <f t="shared" si="5"/>
        <v>0</v>
      </c>
      <c r="BI11" s="651">
        <f t="shared" si="5"/>
        <v>1</v>
      </c>
      <c r="BJ11" s="86">
        <f t="shared" si="6"/>
        <v>0</v>
      </c>
      <c r="BK11" s="652">
        <f t="shared" si="7"/>
        <v>0</v>
      </c>
      <c r="BL11" s="86">
        <f t="shared" si="7"/>
        <v>0</v>
      </c>
      <c r="BM11" s="86">
        <f t="shared" si="8"/>
        <v>0</v>
      </c>
      <c r="BN11" s="86">
        <f t="shared" si="9"/>
        <v>0</v>
      </c>
      <c r="BO11" s="651">
        <f t="shared" si="9"/>
        <v>0</v>
      </c>
      <c r="BP11" s="86">
        <f t="shared" si="10"/>
        <v>0</v>
      </c>
      <c r="BQ11" s="652">
        <f t="shared" si="11"/>
        <v>1</v>
      </c>
      <c r="BR11" s="86">
        <f t="shared" si="11"/>
        <v>0</v>
      </c>
      <c r="BS11" s="86">
        <f t="shared" si="12"/>
        <v>0</v>
      </c>
      <c r="BT11" s="86">
        <f t="shared" si="13"/>
        <v>1</v>
      </c>
      <c r="BU11" s="651">
        <f t="shared" si="13"/>
        <v>0</v>
      </c>
      <c r="BV11" s="86">
        <f t="shared" si="14"/>
        <v>0</v>
      </c>
      <c r="BW11" s="652">
        <f t="shared" si="15"/>
        <v>1</v>
      </c>
      <c r="BX11" s="651">
        <f t="shared" si="15"/>
        <v>0</v>
      </c>
      <c r="BY11" s="86">
        <f t="shared" si="16"/>
        <v>0</v>
      </c>
      <c r="BZ11" s="652">
        <f t="shared" si="17"/>
        <v>1</v>
      </c>
      <c r="CA11" s="651">
        <f t="shared" si="18"/>
        <v>0</v>
      </c>
      <c r="CB11" s="86">
        <f t="shared" si="19"/>
        <v>0</v>
      </c>
      <c r="CC11" s="652">
        <f t="shared" si="20"/>
        <v>0</v>
      </c>
      <c r="CD11" s="651">
        <f t="shared" si="21"/>
        <v>0</v>
      </c>
      <c r="CE11" s="86">
        <f t="shared" si="22"/>
        <v>0</v>
      </c>
      <c r="CF11" s="652">
        <f t="shared" si="23"/>
        <v>0</v>
      </c>
      <c r="CG11" s="651">
        <f t="shared" si="24"/>
        <v>0</v>
      </c>
      <c r="CH11" s="86">
        <f t="shared" si="25"/>
        <v>0</v>
      </c>
      <c r="CI11" s="652">
        <f t="shared" si="26"/>
        <v>0</v>
      </c>
      <c r="CJ11" s="651">
        <f t="shared" si="27"/>
        <v>0</v>
      </c>
      <c r="CK11" s="86">
        <f t="shared" si="28"/>
        <v>0</v>
      </c>
      <c r="CL11" s="652">
        <f t="shared" si="29"/>
        <v>0</v>
      </c>
      <c r="CM11" s="651">
        <f t="shared" si="30"/>
        <v>0</v>
      </c>
      <c r="CN11" s="86">
        <f t="shared" si="31"/>
        <v>0</v>
      </c>
      <c r="CO11" s="652">
        <f t="shared" si="32"/>
        <v>0</v>
      </c>
      <c r="CP11" s="651">
        <f t="shared" si="33"/>
        <v>0</v>
      </c>
      <c r="CQ11" s="86">
        <f t="shared" si="34"/>
        <v>0</v>
      </c>
      <c r="CR11" s="652">
        <f t="shared" si="35"/>
        <v>0</v>
      </c>
      <c r="CS11" s="651">
        <f t="shared" si="36"/>
        <v>0</v>
      </c>
      <c r="CT11" s="86">
        <f t="shared" si="37"/>
        <v>0</v>
      </c>
      <c r="CU11" s="652">
        <f t="shared" si="38"/>
        <v>0</v>
      </c>
      <c r="CV11" s="651">
        <f t="shared" si="39"/>
        <v>0</v>
      </c>
      <c r="CW11" s="86">
        <f t="shared" si="40"/>
        <v>0</v>
      </c>
      <c r="CX11" s="652">
        <f t="shared" si="41"/>
        <v>0</v>
      </c>
      <c r="CY11" s="651">
        <f t="shared" si="42"/>
        <v>0</v>
      </c>
      <c r="CZ11" s="86">
        <f t="shared" si="43"/>
        <v>0</v>
      </c>
      <c r="DA11" s="652">
        <f t="shared" si="44"/>
        <v>0</v>
      </c>
      <c r="DB11" s="651">
        <f t="shared" si="45"/>
        <v>0</v>
      </c>
      <c r="DC11" s="86">
        <f t="shared" si="46"/>
        <v>0</v>
      </c>
      <c r="DD11" s="652">
        <f t="shared" si="47"/>
        <v>0</v>
      </c>
    </row>
    <row r="12" spans="1:108" ht="27.75" customHeight="1" x14ac:dyDescent="0.45">
      <c r="A12" s="58"/>
      <c r="B12" s="58"/>
      <c r="C12" s="54">
        <v>7</v>
      </c>
      <c r="D12" s="743">
        <f>SUM(E7)</f>
        <v>11</v>
      </c>
      <c r="E12" s="738">
        <f>SUM(D7)</f>
        <v>13</v>
      </c>
      <c r="F12" s="745"/>
      <c r="G12" s="746"/>
      <c r="H12" s="738">
        <f>SUM(I10)</f>
        <v>8</v>
      </c>
      <c r="I12" s="738">
        <f>SUM(H10)</f>
        <v>14</v>
      </c>
      <c r="J12" s="750">
        <f>SUM(K8)</f>
        <v>11</v>
      </c>
      <c r="K12" s="751">
        <f>SUM(J8)</f>
        <v>9</v>
      </c>
      <c r="L12" s="738">
        <f>SUM(M6)</f>
        <v>9</v>
      </c>
      <c r="M12" s="738">
        <f>SUM(L6)</f>
        <v>13</v>
      </c>
      <c r="N12" s="741">
        <v>29</v>
      </c>
      <c r="O12" s="742">
        <v>3</v>
      </c>
      <c r="P12" s="738">
        <f>SUM(Q11)</f>
        <v>11</v>
      </c>
      <c r="Q12" s="738">
        <f>SUM(P11)</f>
        <v>9</v>
      </c>
      <c r="R12" s="743">
        <f>SUM(S9)</f>
        <v>11</v>
      </c>
      <c r="S12" s="744">
        <f>SUM(R9)</f>
        <v>9</v>
      </c>
      <c r="T12" s="28"/>
      <c r="U12" s="55">
        <f t="shared" si="48"/>
        <v>12</v>
      </c>
      <c r="V12" s="56">
        <f t="shared" si="48"/>
        <v>9</v>
      </c>
      <c r="W12" s="34">
        <f t="shared" si="49"/>
        <v>90</v>
      </c>
      <c r="X12" s="34">
        <f t="shared" si="49"/>
        <v>70</v>
      </c>
      <c r="Y12" s="57">
        <f t="shared" si="50"/>
        <v>1.2857142857142858</v>
      </c>
      <c r="Z12" s="57"/>
      <c r="AA12" s="34">
        <v>7</v>
      </c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50" t="str">
        <f>CONCATENATE(mannschaften!E12)</f>
        <v>PV Hub</v>
      </c>
      <c r="AV12" s="53">
        <f>SUM(Punkte07)</f>
        <v>12</v>
      </c>
      <c r="AW12" s="82">
        <f t="shared" si="0"/>
        <v>1.2857142857142858</v>
      </c>
      <c r="AY12" s="52">
        <f>SUM(BC12,BF12,BI12,BL12,BO12,BR12,BU12)</f>
        <v>3</v>
      </c>
      <c r="AZ12" s="52">
        <f>SUM(BD12,BG12,BJ12,BM12,BP12,BS12,BV12)</f>
        <v>0</v>
      </c>
      <c r="BA12" s="52">
        <f t="shared" si="51"/>
        <v>3</v>
      </c>
      <c r="BC12" s="651">
        <f t="shared" si="1"/>
        <v>0</v>
      </c>
      <c r="BD12" s="86">
        <f t="shared" si="2"/>
        <v>0</v>
      </c>
      <c r="BE12" s="652">
        <f t="shared" si="3"/>
        <v>1</v>
      </c>
      <c r="BF12" s="651">
        <f t="shared" si="3"/>
        <v>0</v>
      </c>
      <c r="BG12" s="86">
        <f t="shared" si="4"/>
        <v>0</v>
      </c>
      <c r="BH12" s="652">
        <f t="shared" si="5"/>
        <v>0</v>
      </c>
      <c r="BI12" s="651">
        <f t="shared" si="5"/>
        <v>0</v>
      </c>
      <c r="BJ12" s="86">
        <f t="shared" si="6"/>
        <v>0</v>
      </c>
      <c r="BK12" s="652">
        <f t="shared" si="7"/>
        <v>1</v>
      </c>
      <c r="BL12" s="86">
        <f t="shared" si="7"/>
        <v>1</v>
      </c>
      <c r="BM12" s="86">
        <f t="shared" si="8"/>
        <v>0</v>
      </c>
      <c r="BN12" s="86">
        <f t="shared" si="9"/>
        <v>0</v>
      </c>
      <c r="BO12" s="651">
        <f t="shared" si="9"/>
        <v>0</v>
      </c>
      <c r="BP12" s="86">
        <f t="shared" si="10"/>
        <v>0</v>
      </c>
      <c r="BQ12" s="652">
        <f t="shared" si="11"/>
        <v>1</v>
      </c>
      <c r="BR12" s="86">
        <f t="shared" si="11"/>
        <v>1</v>
      </c>
      <c r="BS12" s="86">
        <f t="shared" si="12"/>
        <v>0</v>
      </c>
      <c r="BT12" s="86">
        <f t="shared" si="13"/>
        <v>0</v>
      </c>
      <c r="BU12" s="651">
        <f t="shared" si="13"/>
        <v>1</v>
      </c>
      <c r="BV12" s="86">
        <f t="shared" si="14"/>
        <v>0</v>
      </c>
      <c r="BW12" s="652">
        <f t="shared" si="15"/>
        <v>0</v>
      </c>
      <c r="BX12" s="651">
        <f t="shared" si="15"/>
        <v>1</v>
      </c>
      <c r="BY12" s="86">
        <f t="shared" si="16"/>
        <v>0</v>
      </c>
      <c r="BZ12" s="652">
        <f t="shared" si="17"/>
        <v>0</v>
      </c>
      <c r="CA12" s="651">
        <f t="shared" si="18"/>
        <v>0</v>
      </c>
      <c r="CB12" s="86">
        <f t="shared" si="19"/>
        <v>0</v>
      </c>
      <c r="CC12" s="652">
        <f t="shared" si="20"/>
        <v>0</v>
      </c>
      <c r="CD12" s="651">
        <f t="shared" si="21"/>
        <v>0</v>
      </c>
      <c r="CE12" s="86">
        <f t="shared" si="22"/>
        <v>0</v>
      </c>
      <c r="CF12" s="652">
        <f t="shared" si="23"/>
        <v>0</v>
      </c>
      <c r="CG12" s="651">
        <f t="shared" si="24"/>
        <v>0</v>
      </c>
      <c r="CH12" s="86">
        <f t="shared" si="25"/>
        <v>0</v>
      </c>
      <c r="CI12" s="652">
        <f t="shared" si="26"/>
        <v>0</v>
      </c>
      <c r="CJ12" s="651">
        <f t="shared" si="27"/>
        <v>0</v>
      </c>
      <c r="CK12" s="86">
        <f t="shared" si="28"/>
        <v>0</v>
      </c>
      <c r="CL12" s="652">
        <f t="shared" si="29"/>
        <v>0</v>
      </c>
      <c r="CM12" s="651">
        <f t="shared" si="30"/>
        <v>0</v>
      </c>
      <c r="CN12" s="86">
        <f t="shared" si="31"/>
        <v>0</v>
      </c>
      <c r="CO12" s="652">
        <f t="shared" si="32"/>
        <v>0</v>
      </c>
      <c r="CP12" s="651">
        <f t="shared" si="33"/>
        <v>0</v>
      </c>
      <c r="CQ12" s="86">
        <f t="shared" si="34"/>
        <v>0</v>
      </c>
      <c r="CR12" s="652">
        <f t="shared" si="35"/>
        <v>0</v>
      </c>
      <c r="CS12" s="651">
        <f t="shared" si="36"/>
        <v>0</v>
      </c>
      <c r="CT12" s="86">
        <f t="shared" si="37"/>
        <v>0</v>
      </c>
      <c r="CU12" s="652">
        <f t="shared" si="38"/>
        <v>0</v>
      </c>
      <c r="CV12" s="651">
        <f t="shared" si="39"/>
        <v>0</v>
      </c>
      <c r="CW12" s="86">
        <f t="shared" si="40"/>
        <v>0</v>
      </c>
      <c r="CX12" s="652">
        <f t="shared" si="41"/>
        <v>0</v>
      </c>
      <c r="CY12" s="651">
        <f t="shared" si="42"/>
        <v>0</v>
      </c>
      <c r="CZ12" s="86">
        <f t="shared" si="43"/>
        <v>0</v>
      </c>
      <c r="DA12" s="652">
        <f t="shared" si="44"/>
        <v>0</v>
      </c>
      <c r="DB12" s="651">
        <f t="shared" si="45"/>
        <v>0</v>
      </c>
      <c r="DC12" s="86">
        <f t="shared" si="46"/>
        <v>0</v>
      </c>
      <c r="DD12" s="652">
        <f t="shared" si="47"/>
        <v>0</v>
      </c>
    </row>
    <row r="13" spans="1:108" ht="27.75" customHeight="1" x14ac:dyDescent="0.45">
      <c r="A13" s="58"/>
      <c r="B13" s="58"/>
      <c r="C13" s="54">
        <v>8</v>
      </c>
      <c r="D13" s="754">
        <f>SUM(E6)</f>
        <v>8</v>
      </c>
      <c r="E13" s="759">
        <f>SUM(D6)</f>
        <v>20</v>
      </c>
      <c r="F13" s="747"/>
      <c r="G13" s="748"/>
      <c r="H13" s="759">
        <f>SUM(I11)</f>
        <v>7</v>
      </c>
      <c r="I13" s="759">
        <f>SUM(H11)</f>
        <v>17</v>
      </c>
      <c r="J13" s="752">
        <f>SUM(K9)</f>
        <v>5</v>
      </c>
      <c r="K13" s="753">
        <f>SUM(J9)</f>
        <v>27</v>
      </c>
      <c r="L13" s="759">
        <f>SUM(M7)</f>
        <v>14</v>
      </c>
      <c r="M13" s="759">
        <f>SUM(L7)</f>
        <v>16</v>
      </c>
      <c r="N13" s="754">
        <f>SUM(O12)</f>
        <v>3</v>
      </c>
      <c r="O13" s="755">
        <f>SUM(N12)</f>
        <v>29</v>
      </c>
      <c r="P13" s="759">
        <f>SUM(Q10)</f>
        <v>0</v>
      </c>
      <c r="Q13" s="759">
        <f>SUM(P10)</f>
        <v>26</v>
      </c>
      <c r="R13" s="754">
        <f>SUM(S8)</f>
        <v>19</v>
      </c>
      <c r="S13" s="755">
        <f>SUM(R8)</f>
        <v>15</v>
      </c>
      <c r="T13" s="28"/>
      <c r="U13" s="55">
        <f t="shared" si="48"/>
        <v>3</v>
      </c>
      <c r="V13" s="56">
        <f>SUM(E24,G24,I24,K24,M24,O24,Q24,S24)</f>
        <v>18</v>
      </c>
      <c r="W13" s="34">
        <f t="shared" si="49"/>
        <v>56</v>
      </c>
      <c r="X13" s="34">
        <f t="shared" si="49"/>
        <v>150</v>
      </c>
      <c r="Y13" s="57">
        <f t="shared" si="50"/>
        <v>0.37333333333333335</v>
      </c>
      <c r="Z13" s="57"/>
      <c r="AA13" s="34">
        <v>8</v>
      </c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50" t="str">
        <f>CONCATENATE(mannschaften!E13)</f>
        <v>Union PWV Ort/Osternach</v>
      </c>
      <c r="AV13" s="53">
        <f>SUM(Punkte08)</f>
        <v>3</v>
      </c>
      <c r="AW13" s="82">
        <f t="shared" si="0"/>
        <v>0.37333333333333335</v>
      </c>
      <c r="AY13" s="52">
        <f>SUM(BC13,BF13,BI13,BL13,BO13,BR13,BU13)</f>
        <v>0</v>
      </c>
      <c r="AZ13" s="52">
        <f>SUM(BD13,BG13,BJ13,BM13,BP13,BS13,BV13)</f>
        <v>0</v>
      </c>
      <c r="BA13" s="52">
        <f t="shared" si="51"/>
        <v>6</v>
      </c>
      <c r="BC13" s="651">
        <f t="shared" si="1"/>
        <v>0</v>
      </c>
      <c r="BD13" s="86">
        <f t="shared" si="2"/>
        <v>0</v>
      </c>
      <c r="BE13" s="652">
        <f t="shared" si="3"/>
        <v>1</v>
      </c>
      <c r="BF13" s="651">
        <f t="shared" si="3"/>
        <v>0</v>
      </c>
      <c r="BG13" s="86">
        <f t="shared" si="4"/>
        <v>0</v>
      </c>
      <c r="BH13" s="652">
        <f t="shared" si="5"/>
        <v>0</v>
      </c>
      <c r="BI13" s="651">
        <f t="shared" si="5"/>
        <v>0</v>
      </c>
      <c r="BJ13" s="86">
        <f t="shared" si="6"/>
        <v>0</v>
      </c>
      <c r="BK13" s="652">
        <f t="shared" si="7"/>
        <v>1</v>
      </c>
      <c r="BL13" s="86">
        <f t="shared" si="7"/>
        <v>0</v>
      </c>
      <c r="BM13" s="86">
        <f t="shared" si="8"/>
        <v>0</v>
      </c>
      <c r="BN13" s="86">
        <f t="shared" si="9"/>
        <v>1</v>
      </c>
      <c r="BO13" s="651">
        <f t="shared" si="9"/>
        <v>0</v>
      </c>
      <c r="BP13" s="86">
        <f t="shared" si="10"/>
        <v>0</v>
      </c>
      <c r="BQ13" s="652">
        <f t="shared" si="11"/>
        <v>1</v>
      </c>
      <c r="BR13" s="86">
        <f t="shared" si="11"/>
        <v>0</v>
      </c>
      <c r="BS13" s="86">
        <f t="shared" si="12"/>
        <v>0</v>
      </c>
      <c r="BT13" s="86">
        <f t="shared" si="13"/>
        <v>1</v>
      </c>
      <c r="BU13" s="651">
        <f t="shared" si="13"/>
        <v>0</v>
      </c>
      <c r="BV13" s="86">
        <f t="shared" si="14"/>
        <v>0</v>
      </c>
      <c r="BW13" s="652">
        <f t="shared" si="15"/>
        <v>1</v>
      </c>
      <c r="BX13" s="651">
        <f t="shared" si="15"/>
        <v>1</v>
      </c>
      <c r="BY13" s="86">
        <f t="shared" si="16"/>
        <v>0</v>
      </c>
      <c r="BZ13" s="652">
        <f t="shared" si="17"/>
        <v>0</v>
      </c>
      <c r="CA13" s="651">
        <f t="shared" si="18"/>
        <v>0</v>
      </c>
      <c r="CB13" s="86">
        <f t="shared" si="19"/>
        <v>0</v>
      </c>
      <c r="CC13" s="652">
        <f t="shared" si="20"/>
        <v>0</v>
      </c>
      <c r="CD13" s="651">
        <f t="shared" si="21"/>
        <v>0</v>
      </c>
      <c r="CE13" s="86">
        <f t="shared" si="22"/>
        <v>0</v>
      </c>
      <c r="CF13" s="652">
        <f t="shared" ref="CF13" si="52">IF(AU24=3,1,0)</f>
        <v>0</v>
      </c>
      <c r="CG13" s="651">
        <f t="shared" ref="CG13" si="53">IF(AW24=3,1,0)</f>
        <v>0</v>
      </c>
      <c r="CH13" s="86">
        <f t="shared" ref="CH13" si="54">IF(AW24=1,1,0)</f>
        <v>0</v>
      </c>
      <c r="CI13" s="652">
        <f t="shared" ref="CI13" si="55">IF(AX24=3,1,0)</f>
        <v>0</v>
      </c>
      <c r="CJ13" s="651">
        <f t="shared" ref="CJ13" si="56">IF(AZ24=3,1,0)</f>
        <v>0</v>
      </c>
      <c r="CK13" s="86">
        <f t="shared" ref="CK13" si="57">IF(AZ24=1,1,0)</f>
        <v>0</v>
      </c>
      <c r="CL13" s="652">
        <f t="shared" ref="CL13" si="58">IF(BA24=3,1,0)</f>
        <v>0</v>
      </c>
      <c r="CM13" s="651">
        <f t="shared" ref="CM13" si="59">IF(BC24=3,1,0)</f>
        <v>0</v>
      </c>
      <c r="CN13" s="86">
        <f t="shared" ref="CN13" si="60">IF(BC24=1,1,0)</f>
        <v>0</v>
      </c>
      <c r="CO13" s="652">
        <f t="shared" ref="CO13" si="61">IF(BD24=3,1,0)</f>
        <v>0</v>
      </c>
      <c r="CP13" s="651">
        <f t="shared" ref="CP13" si="62">IF(BF24=3,1,0)</f>
        <v>0</v>
      </c>
      <c r="CQ13" s="86">
        <f t="shared" ref="CQ13" si="63">IF(BF24=1,1,0)</f>
        <v>0</v>
      </c>
      <c r="CR13" s="652">
        <f t="shared" ref="CR13" si="64">IF(BG24=3,1,0)</f>
        <v>0</v>
      </c>
      <c r="CS13" s="651">
        <f t="shared" ref="CS13" si="65">IF(BI24=3,1,0)</f>
        <v>0</v>
      </c>
      <c r="CT13" s="86">
        <f t="shared" ref="CT13" si="66">IF(BI24=1,1,0)</f>
        <v>0</v>
      </c>
      <c r="CU13" s="652">
        <f t="shared" ref="CU13" si="67">IF(BJ24=3,1,0)</f>
        <v>0</v>
      </c>
      <c r="CV13" s="651">
        <f t="shared" ref="CV13" si="68">IF(BL24=3,1,0)</f>
        <v>0</v>
      </c>
      <c r="CW13" s="86">
        <f t="shared" ref="CW13" si="69">IF(BL24=1,1,0)</f>
        <v>0</v>
      </c>
      <c r="CX13" s="652">
        <f t="shared" ref="CX13" si="70">IF(BM24=3,1,0)</f>
        <v>0</v>
      </c>
      <c r="CY13" s="651">
        <f t="shared" ref="CY13" si="71">IF(BO24=3,1,0)</f>
        <v>0</v>
      </c>
      <c r="CZ13" s="86">
        <f t="shared" ref="CZ13" si="72">IF(BO24=1,1,0)</f>
        <v>0</v>
      </c>
      <c r="DA13" s="652">
        <f t="shared" ref="DA13" si="73">IF(BP24=3,1,0)</f>
        <v>0</v>
      </c>
      <c r="DB13" s="651">
        <f t="shared" ref="DB13" si="74">IF(BR24=3,1,0)</f>
        <v>0</v>
      </c>
      <c r="DC13" s="86">
        <f t="shared" ref="DC13" si="75">IF(BR24=1,1,0)</f>
        <v>0</v>
      </c>
      <c r="DD13" s="652">
        <f t="shared" ref="DD13" si="76">IF(BS24=3,1,0)</f>
        <v>0</v>
      </c>
    </row>
    <row r="14" spans="1:108" ht="20.25" customHeight="1" x14ac:dyDescent="0.4">
      <c r="A14" s="58"/>
      <c r="B14" s="5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34"/>
      <c r="X14" s="34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52"/>
    </row>
    <row r="15" spans="1:108" ht="20.25" customHeight="1" x14ac:dyDescent="0.4">
      <c r="A15" s="58"/>
      <c r="B15" s="58"/>
      <c r="D15" s="59">
        <f t="shared" ref="D15:S15" si="77">SUM(D6:D13)</f>
        <v>108</v>
      </c>
      <c r="E15" s="59">
        <f t="shared" si="77"/>
        <v>108</v>
      </c>
      <c r="F15" s="59">
        <f t="shared" si="77"/>
        <v>66</v>
      </c>
      <c r="G15" s="59">
        <f t="shared" si="77"/>
        <v>66</v>
      </c>
      <c r="H15" s="59">
        <f t="shared" si="77"/>
        <v>96</v>
      </c>
      <c r="I15" s="59">
        <f t="shared" si="77"/>
        <v>96</v>
      </c>
      <c r="J15" s="59">
        <f t="shared" si="77"/>
        <v>70</v>
      </c>
      <c r="K15" s="59">
        <f t="shared" si="77"/>
        <v>70</v>
      </c>
      <c r="L15" s="59">
        <f t="shared" si="77"/>
        <v>98</v>
      </c>
      <c r="M15" s="59">
        <f t="shared" si="77"/>
        <v>98</v>
      </c>
      <c r="N15" s="59">
        <f t="shared" si="77"/>
        <v>82</v>
      </c>
      <c r="O15" s="59">
        <f t="shared" si="77"/>
        <v>82</v>
      </c>
      <c r="P15" s="59">
        <f t="shared" si="77"/>
        <v>98</v>
      </c>
      <c r="Q15" s="59">
        <f t="shared" si="77"/>
        <v>98</v>
      </c>
      <c r="R15" s="59">
        <f t="shared" si="77"/>
        <v>80</v>
      </c>
      <c r="S15" s="59">
        <f t="shared" si="77"/>
        <v>80</v>
      </c>
      <c r="T15" s="28"/>
      <c r="U15" s="32">
        <f>SUM(U6:U13)</f>
        <v>83</v>
      </c>
      <c r="V15" s="32">
        <f>SUM(V6:V13)</f>
        <v>83</v>
      </c>
      <c r="W15" s="60">
        <f>SUM(W6:W13)</f>
        <v>698</v>
      </c>
      <c r="X15" s="34">
        <f>SUM(X6:X13)</f>
        <v>698</v>
      </c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</row>
    <row r="16" spans="1:108" ht="20.25" customHeight="1" x14ac:dyDescent="0.4">
      <c r="A16" s="58"/>
      <c r="B16" s="5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61">
        <f>SUM(D15,F15,H15,J15,L15,N15,P15,R15)</f>
        <v>698</v>
      </c>
      <c r="V16" s="28">
        <f>SUM(E15,G15,I15,K15,M15,O15,Q15,S15)</f>
        <v>698</v>
      </c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</row>
    <row r="17" spans="1:47" ht="22.5" hidden="1" customHeight="1" x14ac:dyDescent="0.25">
      <c r="C17" s="48">
        <v>1</v>
      </c>
      <c r="D17" s="709">
        <f t="shared" ref="D17:D24" si="78">IF(D6&gt;E6,3,IF(D6+E6&lt;1,0,IF(D6=E6,1,0)))</f>
        <v>3</v>
      </c>
      <c r="E17" s="703">
        <f t="shared" ref="E17:E24" si="79">IF(D6&lt;E6,3,IF(D6+E6&lt;1,0,IF(D6=E6,1,0)))</f>
        <v>0</v>
      </c>
      <c r="F17" s="712">
        <f t="shared" ref="F17:F24" si="80">IF(F6&gt;G6,3,IF(F6+G6&lt;1,0,IF(F6=G6,1,0)))</f>
        <v>0</v>
      </c>
      <c r="G17" s="707">
        <f t="shared" ref="G17:G24" si="81">IF(F6&lt;G6,3,IF(F6+G6&lt;1,0,IF(F6=G6,1,0)))</f>
        <v>3</v>
      </c>
      <c r="H17" s="709">
        <f t="shared" ref="H17:H24" si="82">IF(H6&gt;I6,3,IF(H6+I6&lt;1,0,IF(H6=I6,1,0)))</f>
        <v>3</v>
      </c>
      <c r="I17" s="703">
        <f t="shared" ref="I17:I24" si="83">IF(H6&lt;I6,3,IF(H6+I6&lt;1,0,IF(H6=I6,1,0)))</f>
        <v>0</v>
      </c>
      <c r="J17" s="712">
        <f t="shared" ref="J17:J24" si="84">IF(J6&gt;K6,3,IF(J6+K6&lt;1,0,IF(J6=K6,1,0)))</f>
        <v>3</v>
      </c>
      <c r="K17" s="707">
        <f t="shared" ref="K17:K24" si="85">IF(J6&lt;K6,3,IF(J6+K6&lt;1,0,IF(J6=K6,1,0)))</f>
        <v>0</v>
      </c>
      <c r="L17" s="709">
        <f t="shared" ref="L17:L24" si="86">IF(L6&gt;M6,3,IF(L6+M6&lt;1,0,IF(L6=M6,1,0)))</f>
        <v>3</v>
      </c>
      <c r="M17" s="703">
        <f t="shared" ref="M17:M24" si="87">IF(L6&lt;M6,3,IF(L6+M6&lt;1,0,IF(L6=M6,1,0)))</f>
        <v>0</v>
      </c>
      <c r="N17" s="712">
        <f t="shared" ref="N17:N24" si="88">IF(N6&gt;O6,3,IF(N6+O6&lt;1,0,IF(N6=O6,1,0)))</f>
        <v>0</v>
      </c>
      <c r="O17" s="707">
        <f t="shared" ref="O17:O24" si="89">IF(N6&lt;O6,3,IF(N6+O6&lt;1,0,IF(N6=O6,1,0)))</f>
        <v>3</v>
      </c>
      <c r="P17" s="709">
        <f t="shared" ref="P17:P24" si="90">IF(P6&gt;Q6,3,IF(P6+Q6&lt;1,0,IF(P6=Q6,1,0)))</f>
        <v>3</v>
      </c>
      <c r="Q17" s="703">
        <f t="shared" ref="Q17:Q24" si="91">IF(P6&lt;Q6,3,IF(P6+Q6&lt;1,0,IF(P6=Q6,1,0)))</f>
        <v>0</v>
      </c>
      <c r="R17" s="712">
        <f t="shared" ref="R17:R24" si="92">IF(R6&gt;S6,3,IF(R6+S6&lt;1,0,IF(R6=S6,1,0)))</f>
        <v>0</v>
      </c>
      <c r="S17" s="703">
        <f t="shared" ref="S17:S24" si="93">IF(R6&lt;S6,3,IF(R6+S6&lt;1,0,IF(R6=S6,1,0)))</f>
        <v>0</v>
      </c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</row>
    <row r="18" spans="1:47" s="64" customFormat="1" ht="22.5" hidden="1" customHeight="1" x14ac:dyDescent="0.25">
      <c r="C18" s="64">
        <v>2</v>
      </c>
      <c r="D18" s="710">
        <f t="shared" si="78"/>
        <v>3</v>
      </c>
      <c r="E18" s="704">
        <f t="shared" si="79"/>
        <v>0</v>
      </c>
      <c r="F18" s="713">
        <f t="shared" si="80"/>
        <v>0</v>
      </c>
      <c r="G18" s="706">
        <f t="shared" si="81"/>
        <v>3</v>
      </c>
      <c r="H18" s="710">
        <f t="shared" si="82"/>
        <v>0</v>
      </c>
      <c r="I18" s="704">
        <f t="shared" si="83"/>
        <v>3</v>
      </c>
      <c r="J18" s="713">
        <f t="shared" si="84"/>
        <v>0</v>
      </c>
      <c r="K18" s="706">
        <f t="shared" si="85"/>
        <v>3</v>
      </c>
      <c r="L18" s="710">
        <f t="shared" si="86"/>
        <v>3</v>
      </c>
      <c r="M18" s="704">
        <f t="shared" si="87"/>
        <v>0</v>
      </c>
      <c r="N18" s="713">
        <f t="shared" si="88"/>
        <v>3</v>
      </c>
      <c r="O18" s="706">
        <f t="shared" si="89"/>
        <v>0</v>
      </c>
      <c r="P18" s="710">
        <f t="shared" si="90"/>
        <v>0</v>
      </c>
      <c r="Q18" s="704">
        <f t="shared" si="91"/>
        <v>3</v>
      </c>
      <c r="R18" s="713">
        <f t="shared" si="92"/>
        <v>0</v>
      </c>
      <c r="S18" s="704">
        <f t="shared" si="93"/>
        <v>0</v>
      </c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48"/>
    </row>
    <row r="19" spans="1:47" ht="22.5" hidden="1" customHeight="1" x14ac:dyDescent="0.25">
      <c r="C19" s="48">
        <v>3</v>
      </c>
      <c r="D19" s="710">
        <f t="shared" si="78"/>
        <v>3</v>
      </c>
      <c r="E19" s="704">
        <f t="shared" si="79"/>
        <v>0</v>
      </c>
      <c r="F19" s="713">
        <f t="shared" si="80"/>
        <v>3</v>
      </c>
      <c r="G19" s="706">
        <f t="shared" si="81"/>
        <v>0</v>
      </c>
      <c r="H19" s="710">
        <f t="shared" si="82"/>
        <v>3</v>
      </c>
      <c r="I19" s="704">
        <f t="shared" si="83"/>
        <v>0</v>
      </c>
      <c r="J19" s="713">
        <f t="shared" si="84"/>
        <v>0</v>
      </c>
      <c r="K19" s="706">
        <f t="shared" si="85"/>
        <v>3</v>
      </c>
      <c r="L19" s="710">
        <f t="shared" si="86"/>
        <v>3</v>
      </c>
      <c r="M19" s="704">
        <f t="shared" si="87"/>
        <v>0</v>
      </c>
      <c r="N19" s="713">
        <f t="shared" si="88"/>
        <v>0</v>
      </c>
      <c r="O19" s="706">
        <f t="shared" si="89"/>
        <v>0</v>
      </c>
      <c r="P19" s="710">
        <f t="shared" si="90"/>
        <v>0</v>
      </c>
      <c r="Q19" s="704">
        <f t="shared" si="91"/>
        <v>3</v>
      </c>
      <c r="R19" s="713">
        <f t="shared" si="92"/>
        <v>0</v>
      </c>
      <c r="S19" s="704">
        <f t="shared" si="93"/>
        <v>3</v>
      </c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1:47" ht="22.5" hidden="1" customHeight="1" x14ac:dyDescent="0.25">
      <c r="C20" s="48">
        <v>4</v>
      </c>
      <c r="D20" s="710">
        <f t="shared" si="78"/>
        <v>1</v>
      </c>
      <c r="E20" s="704">
        <f t="shared" si="79"/>
        <v>1</v>
      </c>
      <c r="F20" s="713">
        <f t="shared" si="80"/>
        <v>0</v>
      </c>
      <c r="G20" s="706">
        <f t="shared" si="81"/>
        <v>3</v>
      </c>
      <c r="H20" s="710">
        <f t="shared" si="82"/>
        <v>0</v>
      </c>
      <c r="I20" s="704">
        <f t="shared" si="83"/>
        <v>3</v>
      </c>
      <c r="J20" s="713">
        <f t="shared" si="84"/>
        <v>3</v>
      </c>
      <c r="K20" s="706">
        <f t="shared" si="85"/>
        <v>0</v>
      </c>
      <c r="L20" s="710">
        <f t="shared" si="86"/>
        <v>3</v>
      </c>
      <c r="M20" s="704">
        <f t="shared" si="87"/>
        <v>0</v>
      </c>
      <c r="N20" s="713">
        <f t="shared" si="88"/>
        <v>0</v>
      </c>
      <c r="O20" s="706">
        <f t="shared" si="89"/>
        <v>0</v>
      </c>
      <c r="P20" s="710">
        <f t="shared" si="90"/>
        <v>3</v>
      </c>
      <c r="Q20" s="704">
        <f t="shared" si="91"/>
        <v>0</v>
      </c>
      <c r="R20" s="713">
        <f t="shared" si="92"/>
        <v>0</v>
      </c>
      <c r="S20" s="704">
        <f t="shared" si="93"/>
        <v>3</v>
      </c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7" ht="22.5" hidden="1" customHeight="1" x14ac:dyDescent="0.25">
      <c r="C21" s="64">
        <v>5</v>
      </c>
      <c r="D21" s="710">
        <f t="shared" si="78"/>
        <v>1</v>
      </c>
      <c r="E21" s="704">
        <f t="shared" si="79"/>
        <v>1</v>
      </c>
      <c r="F21" s="713">
        <f t="shared" si="80"/>
        <v>3</v>
      </c>
      <c r="G21" s="706">
        <f t="shared" si="81"/>
        <v>0</v>
      </c>
      <c r="H21" s="710">
        <f t="shared" si="82"/>
        <v>3</v>
      </c>
      <c r="I21" s="704">
        <f t="shared" si="83"/>
        <v>0</v>
      </c>
      <c r="J21" s="713">
        <f t="shared" si="84"/>
        <v>0</v>
      </c>
      <c r="K21" s="706">
        <f t="shared" si="85"/>
        <v>0</v>
      </c>
      <c r="L21" s="710">
        <f t="shared" si="86"/>
        <v>0</v>
      </c>
      <c r="M21" s="704">
        <f t="shared" si="87"/>
        <v>3</v>
      </c>
      <c r="N21" s="713">
        <f t="shared" si="88"/>
        <v>3</v>
      </c>
      <c r="O21" s="706">
        <f t="shared" si="89"/>
        <v>0</v>
      </c>
      <c r="P21" s="710">
        <f t="shared" si="90"/>
        <v>3</v>
      </c>
      <c r="Q21" s="704">
        <f t="shared" si="91"/>
        <v>0</v>
      </c>
      <c r="R21" s="713">
        <f t="shared" si="92"/>
        <v>3</v>
      </c>
      <c r="S21" s="704">
        <f t="shared" si="93"/>
        <v>0</v>
      </c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</row>
    <row r="22" spans="1:47" ht="22.5" hidden="1" customHeight="1" x14ac:dyDescent="0.25">
      <c r="C22" s="48">
        <v>6</v>
      </c>
      <c r="D22" s="710">
        <f t="shared" si="78"/>
        <v>0</v>
      </c>
      <c r="E22" s="704">
        <f t="shared" si="79"/>
        <v>3</v>
      </c>
      <c r="F22" s="713">
        <f t="shared" si="80"/>
        <v>3</v>
      </c>
      <c r="G22" s="706">
        <f t="shared" si="81"/>
        <v>0</v>
      </c>
      <c r="H22" s="710">
        <f t="shared" si="82"/>
        <v>3</v>
      </c>
      <c r="I22" s="704">
        <f t="shared" si="83"/>
        <v>0</v>
      </c>
      <c r="J22" s="713">
        <f t="shared" si="84"/>
        <v>0</v>
      </c>
      <c r="K22" s="706">
        <f t="shared" si="85"/>
        <v>0</v>
      </c>
      <c r="L22" s="710">
        <f t="shared" si="86"/>
        <v>0</v>
      </c>
      <c r="M22" s="704">
        <f t="shared" si="87"/>
        <v>3</v>
      </c>
      <c r="N22" s="713">
        <f t="shared" si="88"/>
        <v>0</v>
      </c>
      <c r="O22" s="706">
        <f t="shared" si="89"/>
        <v>3</v>
      </c>
      <c r="P22" s="710">
        <f t="shared" si="90"/>
        <v>0</v>
      </c>
      <c r="Q22" s="704">
        <f t="shared" si="91"/>
        <v>3</v>
      </c>
      <c r="R22" s="713">
        <f t="shared" si="92"/>
        <v>0</v>
      </c>
      <c r="S22" s="704">
        <f t="shared" si="93"/>
        <v>3</v>
      </c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</row>
    <row r="23" spans="1:47" ht="22.5" hidden="1" customHeight="1" x14ac:dyDescent="0.25">
      <c r="C23" s="48">
        <v>7</v>
      </c>
      <c r="D23" s="710">
        <f t="shared" si="78"/>
        <v>0</v>
      </c>
      <c r="E23" s="704">
        <f t="shared" si="79"/>
        <v>3</v>
      </c>
      <c r="F23" s="713">
        <f t="shared" si="80"/>
        <v>0</v>
      </c>
      <c r="G23" s="706">
        <f t="shared" si="81"/>
        <v>0</v>
      </c>
      <c r="H23" s="710">
        <f t="shared" si="82"/>
        <v>0</v>
      </c>
      <c r="I23" s="704">
        <f t="shared" si="83"/>
        <v>3</v>
      </c>
      <c r="J23" s="713">
        <f t="shared" si="84"/>
        <v>3</v>
      </c>
      <c r="K23" s="706">
        <f t="shared" si="85"/>
        <v>0</v>
      </c>
      <c r="L23" s="710">
        <f t="shared" si="86"/>
        <v>0</v>
      </c>
      <c r="M23" s="704">
        <f t="shared" si="87"/>
        <v>3</v>
      </c>
      <c r="N23" s="713">
        <f t="shared" si="88"/>
        <v>3</v>
      </c>
      <c r="O23" s="706">
        <f t="shared" si="89"/>
        <v>0</v>
      </c>
      <c r="P23" s="710">
        <f t="shared" si="90"/>
        <v>3</v>
      </c>
      <c r="Q23" s="704">
        <f t="shared" si="91"/>
        <v>0</v>
      </c>
      <c r="R23" s="713">
        <f t="shared" si="92"/>
        <v>3</v>
      </c>
      <c r="S23" s="704">
        <f t="shared" si="93"/>
        <v>0</v>
      </c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</row>
    <row r="24" spans="1:47" ht="22.5" hidden="1" customHeight="1" thickBot="1" x14ac:dyDescent="0.3">
      <c r="C24" s="64">
        <v>8</v>
      </c>
      <c r="D24" s="711">
        <f t="shared" si="78"/>
        <v>0</v>
      </c>
      <c r="E24" s="705">
        <f t="shared" si="79"/>
        <v>3</v>
      </c>
      <c r="F24" s="714">
        <f t="shared" si="80"/>
        <v>0</v>
      </c>
      <c r="G24" s="708">
        <f t="shared" si="81"/>
        <v>0</v>
      </c>
      <c r="H24" s="711">
        <f t="shared" si="82"/>
        <v>0</v>
      </c>
      <c r="I24" s="705">
        <f t="shared" si="83"/>
        <v>3</v>
      </c>
      <c r="J24" s="714">
        <f t="shared" si="84"/>
        <v>0</v>
      </c>
      <c r="K24" s="708">
        <f t="shared" si="85"/>
        <v>3</v>
      </c>
      <c r="L24" s="711">
        <f t="shared" si="86"/>
        <v>0</v>
      </c>
      <c r="M24" s="705">
        <f t="shared" si="87"/>
        <v>3</v>
      </c>
      <c r="N24" s="714">
        <f t="shared" si="88"/>
        <v>0</v>
      </c>
      <c r="O24" s="708">
        <f t="shared" si="89"/>
        <v>3</v>
      </c>
      <c r="P24" s="711">
        <f t="shared" si="90"/>
        <v>0</v>
      </c>
      <c r="Q24" s="705">
        <f t="shared" si="91"/>
        <v>3</v>
      </c>
      <c r="R24" s="714">
        <f t="shared" si="92"/>
        <v>3</v>
      </c>
      <c r="S24" s="705">
        <f t="shared" si="93"/>
        <v>0</v>
      </c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</row>
    <row r="25" spans="1:47" ht="20.25" hidden="1" customHeight="1" x14ac:dyDescent="0.25"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</row>
    <row r="26" spans="1:47" ht="20.25" hidden="1" customHeight="1" x14ac:dyDescent="0.25">
      <c r="D26" s="63">
        <f t="shared" ref="D26:S26" si="94">SUM(D17:D24)</f>
        <v>11</v>
      </c>
      <c r="E26" s="63">
        <f t="shared" si="94"/>
        <v>11</v>
      </c>
      <c r="F26" s="63">
        <f t="shared" si="94"/>
        <v>9</v>
      </c>
      <c r="G26" s="63">
        <f t="shared" si="94"/>
        <v>9</v>
      </c>
      <c r="H26" s="63">
        <f t="shared" si="94"/>
        <v>12</v>
      </c>
      <c r="I26" s="63">
        <f t="shared" si="94"/>
        <v>12</v>
      </c>
      <c r="J26" s="63">
        <f t="shared" si="94"/>
        <v>9</v>
      </c>
      <c r="K26" s="63">
        <f t="shared" si="94"/>
        <v>9</v>
      </c>
      <c r="L26" s="63">
        <f t="shared" si="94"/>
        <v>12</v>
      </c>
      <c r="M26" s="63">
        <f t="shared" si="94"/>
        <v>12</v>
      </c>
      <c r="N26" s="63">
        <f t="shared" si="94"/>
        <v>9</v>
      </c>
      <c r="O26" s="63">
        <f t="shared" si="94"/>
        <v>9</v>
      </c>
      <c r="P26" s="63">
        <f t="shared" si="94"/>
        <v>12</v>
      </c>
      <c r="Q26" s="63">
        <f t="shared" si="94"/>
        <v>12</v>
      </c>
      <c r="R26" s="63">
        <f t="shared" si="94"/>
        <v>9</v>
      </c>
      <c r="S26" s="63">
        <f t="shared" si="94"/>
        <v>9</v>
      </c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</row>
    <row r="27" spans="1:47" ht="20.25" hidden="1" customHeight="1" x14ac:dyDescent="0.25"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7" ht="20.25" customHeight="1" x14ac:dyDescent="0.25">
      <c r="C28" s="1131" t="s">
        <v>6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7" ht="20.25" customHeight="1" x14ac:dyDescent="0.5">
      <c r="C29" s="1131"/>
      <c r="D29" s="83" t="s">
        <v>5</v>
      </c>
      <c r="E29" s="84"/>
      <c r="F29" s="83" t="s">
        <v>5</v>
      </c>
      <c r="G29" s="84"/>
      <c r="H29" s="83" t="s">
        <v>5</v>
      </c>
      <c r="I29" s="84"/>
      <c r="J29" s="83" t="s">
        <v>5</v>
      </c>
      <c r="K29" s="84"/>
      <c r="L29" s="83" t="s">
        <v>5</v>
      </c>
      <c r="M29" s="84"/>
      <c r="N29" s="83" t="s">
        <v>5</v>
      </c>
      <c r="O29" s="84"/>
      <c r="P29" s="83" t="s">
        <v>5</v>
      </c>
      <c r="Q29" s="84"/>
      <c r="R29" s="83" t="s">
        <v>5</v>
      </c>
      <c r="S29" s="84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</row>
    <row r="30" spans="1:47" ht="25" x14ac:dyDescent="0.5">
      <c r="C30" s="1131"/>
      <c r="D30" s="1121">
        <v>1</v>
      </c>
      <c r="E30" s="1121"/>
      <c r="F30" s="1122">
        <v>2</v>
      </c>
      <c r="G30" s="1122"/>
      <c r="H30" s="1121">
        <v>3</v>
      </c>
      <c r="I30" s="1121"/>
      <c r="J30" s="1122">
        <v>4</v>
      </c>
      <c r="K30" s="1122"/>
      <c r="L30" s="1121">
        <v>5</v>
      </c>
      <c r="M30" s="1121"/>
      <c r="N30" s="1122">
        <v>6</v>
      </c>
      <c r="O30" s="1122"/>
      <c r="P30" s="1121">
        <v>7</v>
      </c>
      <c r="Q30" s="1121"/>
      <c r="R30" s="1122">
        <v>8</v>
      </c>
      <c r="S30" s="1122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</row>
    <row r="31" spans="1:47" ht="20.25" customHeight="1" x14ac:dyDescent="0.25"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</row>
    <row r="32" spans="1:47" ht="21.75" customHeight="1" x14ac:dyDescent="0.5">
      <c r="A32" s="53"/>
      <c r="B32" s="53"/>
      <c r="C32" s="86">
        <v>1</v>
      </c>
      <c r="D32" s="835">
        <v>8</v>
      </c>
      <c r="E32" s="853">
        <v>1</v>
      </c>
      <c r="F32" s="835">
        <v>6</v>
      </c>
      <c r="G32" s="836">
        <v>1</v>
      </c>
      <c r="H32" s="853">
        <v>4</v>
      </c>
      <c r="I32" s="853">
        <v>1</v>
      </c>
      <c r="J32" s="835">
        <v>2</v>
      </c>
      <c r="K32" s="845">
        <v>1</v>
      </c>
      <c r="L32" s="853">
        <v>7</v>
      </c>
      <c r="M32" s="854">
        <v>1</v>
      </c>
      <c r="N32" s="835">
        <v>5</v>
      </c>
      <c r="O32" s="836">
        <v>1</v>
      </c>
      <c r="P32" s="853">
        <v>3</v>
      </c>
      <c r="Q32" s="854">
        <v>1</v>
      </c>
      <c r="R32" s="851"/>
      <c r="S32" s="852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</row>
    <row r="33" spans="1:46" ht="21.75" customHeight="1" x14ac:dyDescent="0.5">
      <c r="A33" s="53"/>
      <c r="B33" s="53"/>
      <c r="C33" s="86">
        <v>2</v>
      </c>
      <c r="D33" s="837">
        <v>7</v>
      </c>
      <c r="E33" s="65">
        <v>2</v>
      </c>
      <c r="F33" s="837">
        <v>5</v>
      </c>
      <c r="G33" s="838">
        <v>2</v>
      </c>
      <c r="H33" s="65">
        <v>3</v>
      </c>
      <c r="I33" s="65">
        <v>2</v>
      </c>
      <c r="J33" s="839">
        <v>1</v>
      </c>
      <c r="K33" s="840">
        <v>2</v>
      </c>
      <c r="L33" s="65">
        <v>8</v>
      </c>
      <c r="M33" s="833">
        <v>2</v>
      </c>
      <c r="N33" s="837">
        <v>6</v>
      </c>
      <c r="O33" s="838">
        <v>2</v>
      </c>
      <c r="P33" s="65">
        <v>4</v>
      </c>
      <c r="Q33" s="833">
        <v>2</v>
      </c>
      <c r="R33" s="841"/>
      <c r="S33" s="842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1:46" ht="21.75" customHeight="1" x14ac:dyDescent="0.5">
      <c r="A34" s="53"/>
      <c r="B34" s="53"/>
      <c r="C34" s="86">
        <v>3</v>
      </c>
      <c r="D34" s="837">
        <v>6</v>
      </c>
      <c r="E34" s="65">
        <v>3</v>
      </c>
      <c r="F34" s="837">
        <v>4</v>
      </c>
      <c r="G34" s="838">
        <v>3</v>
      </c>
      <c r="H34" s="834">
        <v>2</v>
      </c>
      <c r="I34" s="834">
        <v>3</v>
      </c>
      <c r="J34" s="837">
        <v>7</v>
      </c>
      <c r="K34" s="846">
        <v>3</v>
      </c>
      <c r="L34" s="65">
        <v>5</v>
      </c>
      <c r="M34" s="833">
        <v>3</v>
      </c>
      <c r="N34" s="841"/>
      <c r="O34" s="842"/>
      <c r="P34" s="834">
        <v>1</v>
      </c>
      <c r="Q34" s="834">
        <v>3</v>
      </c>
      <c r="R34" s="837">
        <v>8</v>
      </c>
      <c r="S34" s="838">
        <v>3</v>
      </c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1:46" s="76" customFormat="1" ht="21.75" customHeight="1" x14ac:dyDescent="0.5">
      <c r="C35" s="86">
        <v>4</v>
      </c>
      <c r="D35" s="837">
        <v>5</v>
      </c>
      <c r="E35" s="65">
        <v>4</v>
      </c>
      <c r="F35" s="839">
        <v>3</v>
      </c>
      <c r="G35" s="840">
        <v>4</v>
      </c>
      <c r="H35" s="834">
        <v>1</v>
      </c>
      <c r="I35" s="834">
        <v>4</v>
      </c>
      <c r="J35" s="837">
        <v>8</v>
      </c>
      <c r="K35" s="846">
        <v>4</v>
      </c>
      <c r="L35" s="65">
        <v>6</v>
      </c>
      <c r="M35" s="833">
        <v>4</v>
      </c>
      <c r="N35" s="841"/>
      <c r="O35" s="842"/>
      <c r="P35" s="834">
        <v>2</v>
      </c>
      <c r="Q35" s="834">
        <v>4</v>
      </c>
      <c r="R35" s="837">
        <v>7</v>
      </c>
      <c r="S35" s="838">
        <v>4</v>
      </c>
      <c r="T35" s="28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</row>
    <row r="36" spans="1:46" ht="21.75" customHeight="1" x14ac:dyDescent="0.5">
      <c r="C36" s="86">
        <v>5</v>
      </c>
      <c r="D36" s="839">
        <v>4</v>
      </c>
      <c r="E36" s="834">
        <v>5</v>
      </c>
      <c r="F36" s="839">
        <v>2</v>
      </c>
      <c r="G36" s="840">
        <v>5</v>
      </c>
      <c r="H36" s="65">
        <v>7</v>
      </c>
      <c r="I36" s="65">
        <v>5</v>
      </c>
      <c r="J36" s="841"/>
      <c r="K36" s="842"/>
      <c r="L36" s="834">
        <v>3</v>
      </c>
      <c r="M36" s="834">
        <v>5</v>
      </c>
      <c r="N36" s="839">
        <v>1</v>
      </c>
      <c r="O36" s="840">
        <v>5</v>
      </c>
      <c r="P36" s="65">
        <v>8</v>
      </c>
      <c r="Q36" s="65">
        <v>5</v>
      </c>
      <c r="R36" s="837">
        <v>6</v>
      </c>
      <c r="S36" s="838">
        <v>5</v>
      </c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</row>
    <row r="37" spans="1:46" s="76" customFormat="1" ht="21.75" customHeight="1" x14ac:dyDescent="0.5">
      <c r="C37" s="86">
        <v>6</v>
      </c>
      <c r="D37" s="839">
        <v>3</v>
      </c>
      <c r="E37" s="834">
        <v>6</v>
      </c>
      <c r="F37" s="839">
        <v>1</v>
      </c>
      <c r="G37" s="840">
        <v>6</v>
      </c>
      <c r="H37" s="65">
        <v>8</v>
      </c>
      <c r="I37" s="65">
        <v>6</v>
      </c>
      <c r="J37" s="841"/>
      <c r="K37" s="842"/>
      <c r="L37" s="834">
        <v>4</v>
      </c>
      <c r="M37" s="834">
        <v>6</v>
      </c>
      <c r="N37" s="839">
        <v>2</v>
      </c>
      <c r="O37" s="840">
        <v>6</v>
      </c>
      <c r="P37" s="65">
        <v>7</v>
      </c>
      <c r="Q37" s="65">
        <v>6</v>
      </c>
      <c r="R37" s="839">
        <v>5</v>
      </c>
      <c r="S37" s="840">
        <v>6</v>
      </c>
      <c r="T37" s="28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</row>
    <row r="38" spans="1:46" ht="21.75" customHeight="1" x14ac:dyDescent="0.5">
      <c r="C38" s="86">
        <v>7</v>
      </c>
      <c r="D38" s="839">
        <v>2</v>
      </c>
      <c r="E38" s="834">
        <v>7</v>
      </c>
      <c r="F38" s="841"/>
      <c r="G38" s="842"/>
      <c r="H38" s="834">
        <v>5</v>
      </c>
      <c r="I38" s="834">
        <v>7</v>
      </c>
      <c r="J38" s="837">
        <v>3</v>
      </c>
      <c r="K38" s="838">
        <v>7</v>
      </c>
      <c r="L38" s="834">
        <v>1</v>
      </c>
      <c r="M38" s="834">
        <v>7</v>
      </c>
      <c r="N38" s="837">
        <v>8</v>
      </c>
      <c r="O38" s="846">
        <v>7</v>
      </c>
      <c r="P38" s="834">
        <v>6</v>
      </c>
      <c r="Q38" s="834">
        <v>7</v>
      </c>
      <c r="R38" s="839">
        <v>4</v>
      </c>
      <c r="S38" s="840">
        <v>7</v>
      </c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1:46" ht="21.75" customHeight="1" x14ac:dyDescent="0.5">
      <c r="C39" s="86">
        <v>8</v>
      </c>
      <c r="D39" s="849">
        <v>1</v>
      </c>
      <c r="E39" s="855">
        <v>8</v>
      </c>
      <c r="F39" s="843"/>
      <c r="G39" s="844"/>
      <c r="H39" s="855">
        <v>6</v>
      </c>
      <c r="I39" s="855">
        <v>8</v>
      </c>
      <c r="J39" s="847">
        <v>4</v>
      </c>
      <c r="K39" s="848">
        <v>8</v>
      </c>
      <c r="L39" s="855">
        <v>2</v>
      </c>
      <c r="M39" s="855">
        <v>8</v>
      </c>
      <c r="N39" s="849">
        <v>7</v>
      </c>
      <c r="O39" s="850">
        <v>8</v>
      </c>
      <c r="P39" s="855">
        <v>5</v>
      </c>
      <c r="Q39" s="855">
        <v>8</v>
      </c>
      <c r="R39" s="849">
        <v>3</v>
      </c>
      <c r="S39" s="850">
        <v>8</v>
      </c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</row>
    <row r="40" spans="1:46" ht="12.75" customHeight="1" x14ac:dyDescent="0.25"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</row>
  </sheetData>
  <mergeCells count="37">
    <mergeCell ref="U4:V4"/>
    <mergeCell ref="L30:M30"/>
    <mergeCell ref="R30:S30"/>
    <mergeCell ref="N4:O4"/>
    <mergeCell ref="P4:Q4"/>
    <mergeCell ref="R4:S4"/>
    <mergeCell ref="L4:M4"/>
    <mergeCell ref="J30:K30"/>
    <mergeCell ref="D4:E4"/>
    <mergeCell ref="F4:G4"/>
    <mergeCell ref="N30:O30"/>
    <mergeCell ref="P30:Q30"/>
    <mergeCell ref="H4:I4"/>
    <mergeCell ref="J4:K4"/>
    <mergeCell ref="C1:C5"/>
    <mergeCell ref="C28:C30"/>
    <mergeCell ref="D30:E30"/>
    <mergeCell ref="F30:G30"/>
    <mergeCell ref="H30:I30"/>
    <mergeCell ref="BC4:BE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V4:CX4"/>
    <mergeCell ref="CY4:DA4"/>
    <mergeCell ref="DB4:DD4"/>
    <mergeCell ref="CG4:CI4"/>
    <mergeCell ref="CJ4:CL4"/>
    <mergeCell ref="CM4:CO4"/>
    <mergeCell ref="CP4:CR4"/>
    <mergeCell ref="CS4:CU4"/>
  </mergeCells>
  <pageMargins left="0.39374999999999999" right="0.35416666666666669" top="0.92986111111111103" bottom="0.55138888888888893" header="0.35416666666666669" footer="0.51180555555555551"/>
  <pageSetup paperSize="9" firstPageNumber="0" orientation="portrait" horizontalDpi="300" verticalDpi="300" r:id="rId1"/>
  <headerFooter alignWithMargins="0">
    <oddHeader>&amp;C&amp;20OÖ Plattenwerferlandesverband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H61"/>
  <sheetViews>
    <sheetView tabSelected="1" topLeftCell="A5" zoomScale="55" zoomScaleNormal="55" workbookViewId="0">
      <selection activeCell="AL33" sqref="AL32:AL33"/>
    </sheetView>
  </sheetViews>
  <sheetFormatPr baseColWidth="10" defaultColWidth="10.7265625" defaultRowHeight="12.75" customHeight="1" x14ac:dyDescent="0.25"/>
  <cols>
    <col min="1" max="1" width="7.7265625" style="28" customWidth="1"/>
    <col min="2" max="2" width="39.26953125" style="28" customWidth="1"/>
    <col min="3" max="3" width="12.54296875" style="28" customWidth="1"/>
    <col min="4" max="4" width="6" style="28" customWidth="1"/>
    <col min="5" max="7" width="7" style="28" customWidth="1"/>
    <col min="8" max="8" width="1.81640625" style="28" customWidth="1"/>
    <col min="9" max="9" width="11.81640625" style="28" customWidth="1"/>
    <col min="10" max="10" width="0.7265625" style="28" customWidth="1"/>
    <col min="11" max="11" width="11.7265625" style="28" customWidth="1"/>
    <col min="12" max="12" width="2.453125" style="28" customWidth="1"/>
    <col min="13" max="13" width="33.54296875" hidden="1" customWidth="1"/>
    <col min="14" max="14" width="2.54296875" style="28" hidden="1" customWidth="1"/>
    <col min="15" max="15" width="22.81640625" style="28" hidden="1" customWidth="1"/>
    <col min="16" max="16" width="47.26953125" style="28" hidden="1" customWidth="1"/>
    <col min="17" max="21" width="3.453125" style="28" hidden="1" customWidth="1"/>
    <col min="22" max="22" width="44.26953125" style="28" hidden="1" customWidth="1"/>
    <col min="23" max="24" width="2.7265625" style="28" hidden="1" customWidth="1"/>
    <col min="25" max="27" width="8.54296875" style="28" hidden="1" customWidth="1"/>
    <col min="28" max="28" width="2.81640625" style="28" hidden="1" customWidth="1"/>
    <col min="29" max="29" width="14.1796875" style="28" hidden="1" customWidth="1"/>
    <col min="30" max="30" width="2.7265625" style="28" hidden="1" customWidth="1"/>
    <col min="31" max="32" width="10.7265625" style="28" hidden="1" customWidth="1"/>
    <col min="33" max="34" width="10.7265625" style="28" customWidth="1"/>
    <col min="35" max="16384" width="10.7265625" style="28"/>
  </cols>
  <sheetData>
    <row r="1" spans="1:34" ht="29.5" x14ac:dyDescent="0.55000000000000004">
      <c r="G1" s="258" t="s">
        <v>15</v>
      </c>
      <c r="I1" s="1084">
        <f ca="1">TODAY()</f>
        <v>46265</v>
      </c>
      <c r="J1" s="1084"/>
      <c r="K1" s="1084"/>
      <c r="L1" s="1084"/>
    </row>
    <row r="2" spans="1:34" ht="14.25" hidden="1" customHeight="1" x14ac:dyDescent="0.25"/>
    <row r="3" spans="1:34" ht="35" x14ac:dyDescent="0.7">
      <c r="A3" s="47"/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  <c r="L3" s="46"/>
      <c r="N3" s="46"/>
      <c r="O3" s="46"/>
    </row>
    <row r="4" spans="1:34" ht="9.75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N4" s="48"/>
      <c r="O4" s="48"/>
    </row>
    <row r="5" spans="1:34" ht="29.5" x14ac:dyDescent="0.55000000000000004">
      <c r="A5" s="48"/>
      <c r="B5" s="29" t="s">
        <v>34</v>
      </c>
      <c r="C5" s="87" t="s">
        <v>83</v>
      </c>
      <c r="E5" s="87"/>
      <c r="F5" s="87"/>
      <c r="H5" s="87"/>
      <c r="I5" s="238"/>
      <c r="J5" s="87"/>
      <c r="K5" s="48"/>
      <c r="L5" s="48"/>
      <c r="N5" s="238"/>
      <c r="O5" s="49"/>
    </row>
    <row r="6" spans="1:34" ht="7.5" customHeight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N6" s="52"/>
      <c r="O6" s="52"/>
    </row>
    <row r="7" spans="1:34" s="31" customFormat="1" ht="25" x14ac:dyDescent="0.5">
      <c r="A7" s="437"/>
      <c r="B7" s="436" t="s">
        <v>2</v>
      </c>
      <c r="C7" s="436"/>
      <c r="D7" s="436"/>
      <c r="E7" s="810" t="s">
        <v>54</v>
      </c>
      <c r="F7" s="810" t="s">
        <v>55</v>
      </c>
      <c r="G7" s="811" t="s">
        <v>56</v>
      </c>
      <c r="H7" s="438"/>
      <c r="I7" s="957" t="s">
        <v>1</v>
      </c>
      <c r="J7" s="962"/>
      <c r="K7" s="957" t="s">
        <v>0</v>
      </c>
      <c r="L7" s="440"/>
      <c r="N7" s="46"/>
      <c r="O7" s="46"/>
    </row>
    <row r="8" spans="1:34" ht="12.75" customHeight="1" x14ac:dyDescent="0.35">
      <c r="A8" s="48"/>
      <c r="B8" s="48"/>
      <c r="C8" s="48"/>
      <c r="D8" s="48"/>
      <c r="E8" s="812"/>
      <c r="F8" s="812"/>
      <c r="G8" s="812"/>
      <c r="H8" s="48"/>
      <c r="I8" s="48"/>
      <c r="J8" s="48"/>
      <c r="K8" s="53"/>
      <c r="L8" s="48"/>
      <c r="N8" s="48"/>
      <c r="O8" s="48"/>
    </row>
    <row r="9" spans="1:34" s="350" customFormat="1" ht="20" x14ac:dyDescent="0.4">
      <c r="A9" s="422">
        <v>1</v>
      </c>
      <c r="B9" s="373" t="str">
        <f ca="1">INDEX(V$9:V$24,MATCH($M9,$O$9:$O$24,0))</f>
        <v>ASVÖ PV Taufkirchen 1</v>
      </c>
      <c r="C9" s="373"/>
      <c r="D9" s="373">
        <v>1</v>
      </c>
      <c r="E9" s="422">
        <v>5</v>
      </c>
      <c r="F9" s="422">
        <f t="shared" ref="F9:F24" ca="1" si="0">INDEX(Z$9:Z$24,MATCH($M9,$O$9:$O$24,0))</f>
        <v>1</v>
      </c>
      <c r="G9" s="422">
        <f t="shared" ref="G9:G24" ca="1" si="1">INDEX(AA$9:AA$24,MATCH($M9,$O$9:$O$24,0))</f>
        <v>1</v>
      </c>
      <c r="H9" s="373"/>
      <c r="I9" s="987">
        <f t="shared" ref="I9:I24" ca="1" si="2">INDEX(AC$9:AC$24,MATCH($M9,$O$9:$O$24,0))</f>
        <v>2</v>
      </c>
      <c r="J9" s="373"/>
      <c r="K9" s="490">
        <f t="shared" ref="K9:K24" ca="1" si="3">INDEX(AE$9:AE$24,MATCH($M9,$O$9:$O$24,0))</f>
        <v>16</v>
      </c>
      <c r="L9" s="373"/>
      <c r="M9" s="378">
        <f t="shared" ref="M9:M24" ca="1" si="4">LARGE($O$9:$O$24,A9)</f>
        <v>16020012</v>
      </c>
      <c r="N9" s="373"/>
      <c r="O9" s="373">
        <f ca="1">(AE9*100+AC9)*10000+17-A9</f>
        <v>15013071.555555556</v>
      </c>
      <c r="P9" s="373" t="str">
        <f t="shared" ref="P9:P24" ca="1" si="5">INDEX($V$9:$V$24,MATCH(M9,$O$9:$O$24,0))</f>
        <v>ASVÖ PV Taufkirchen 1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5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2</v>
      </c>
      <c r="AB9" s="988"/>
      <c r="AC9" s="378">
        <f ca="1">INDIRECT(CONCATENATE("'A",(_xlfn.SHEET()-3)/2+6,"'!AW",ROW()-3))</f>
        <v>1.3055555555555556</v>
      </c>
      <c r="AD9" s="988"/>
      <c r="AE9" s="988">
        <f ca="1">INDIRECT(CONCATENATE("'A",(_xlfn.SHEET()-3)/2+6,"'!AV",ROW()-3))</f>
        <v>15</v>
      </c>
      <c r="AF9" s="373"/>
      <c r="AG9" s="373"/>
      <c r="AH9" s="373"/>
    </row>
    <row r="10" spans="1:34" s="350" customFormat="1" ht="20" x14ac:dyDescent="0.4">
      <c r="A10" s="422">
        <v>2</v>
      </c>
      <c r="B10" s="373" t="str">
        <f t="shared" ref="B10:B24" ca="1" si="6">INDEX($V$9:$V$24,MATCH(M10,$O$9:$O$24,0))</f>
        <v>PV Brunnenthal</v>
      </c>
      <c r="C10" s="373"/>
      <c r="D10" s="373">
        <v>1</v>
      </c>
      <c r="E10" s="422">
        <v>5</v>
      </c>
      <c r="F10" s="422">
        <f t="shared" ca="1" si="0"/>
        <v>0</v>
      </c>
      <c r="G10" s="422">
        <f t="shared" ca="1" si="1"/>
        <v>2</v>
      </c>
      <c r="H10" s="373"/>
      <c r="I10" s="987">
        <f t="shared" ca="1" si="2"/>
        <v>1.3055555555555556</v>
      </c>
      <c r="J10" s="373"/>
      <c r="K10" s="490">
        <f t="shared" ca="1" si="3"/>
        <v>15</v>
      </c>
      <c r="L10" s="373"/>
      <c r="M10" s="378">
        <f t="shared" ca="1" si="4"/>
        <v>15013071.555555556</v>
      </c>
      <c r="N10" s="373"/>
      <c r="O10" s="373">
        <f t="shared" ref="O10:O24" ca="1" si="7">(AE10*100+AC10)*10000+17-A10</f>
        <v>9008140</v>
      </c>
      <c r="P10" s="373" t="str">
        <f t="shared" ca="1" si="5"/>
        <v>PV Brunnenthal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8">INDIRECT(CONCATENATE("'A",(_xlfn.SHEET()-3)/2+6,"'!AY",ROW()-3))</f>
        <v>3</v>
      </c>
      <c r="Z10" s="988">
        <f t="shared" ref="Z10:Z24" ca="1" si="9">INDIRECT(CONCATENATE("'A",(_xlfn.SHEET()-3)/2+6,"'!AZ",ROW()-3))</f>
        <v>0</v>
      </c>
      <c r="AA10" s="988">
        <f t="shared" ref="AA10:AA24" ca="1" si="10">INDIRECT(CONCATENATE("'A",(_xlfn.SHEET()-3)/2+6,"'!BA",ROW()-3))</f>
        <v>4</v>
      </c>
      <c r="AB10" s="988"/>
      <c r="AC10" s="378">
        <f t="shared" ref="AC10:AC24" ca="1" si="11">INDIRECT(CONCATENATE("'A",(_xlfn.SHEET()-3)/2+6,"'!AW",ROW()-3))</f>
        <v>0.8125</v>
      </c>
      <c r="AD10" s="988"/>
      <c r="AE10" s="988">
        <f t="shared" ref="AE10:AE24" ca="1" si="12">INDIRECT(CONCATENATE("'A",(_xlfn.SHEET()-3)/2+6,"'!AV",ROW()-3))</f>
        <v>9</v>
      </c>
      <c r="AF10" s="373"/>
      <c r="AG10" s="373"/>
      <c r="AH10" s="373"/>
    </row>
    <row r="11" spans="1:34" s="350" customFormat="1" ht="20" x14ac:dyDescent="0.4">
      <c r="A11" s="422">
        <v>3</v>
      </c>
      <c r="B11" s="373" t="str">
        <f t="shared" ca="1" si="6"/>
        <v>Union PWV Diersbach 1</v>
      </c>
      <c r="C11" s="373"/>
      <c r="D11" s="373">
        <v>1</v>
      </c>
      <c r="E11" s="422">
        <f t="shared" ref="E11:E24" ca="1" si="13">INDEX(Y$9:Y$24,MATCH($M11,$O$9:$O$24,0))</f>
        <v>4</v>
      </c>
      <c r="F11" s="422">
        <f t="shared" ca="1" si="0"/>
        <v>0</v>
      </c>
      <c r="G11" s="422">
        <v>3</v>
      </c>
      <c r="H11" s="373"/>
      <c r="I11" s="987">
        <f t="shared" ca="1" si="2"/>
        <v>1.7076923076923076</v>
      </c>
      <c r="J11" s="373"/>
      <c r="K11" s="490">
        <f t="shared" ca="1" si="3"/>
        <v>12</v>
      </c>
      <c r="L11" s="373"/>
      <c r="M11" s="378">
        <f t="shared" ca="1" si="4"/>
        <v>12017090.923076922</v>
      </c>
      <c r="N11" s="373"/>
      <c r="O11" s="373">
        <f t="shared" ca="1" si="7"/>
        <v>12017090.923076922</v>
      </c>
      <c r="P11" s="373" t="str">
        <f t="shared" ca="1" si="5"/>
        <v>Union PWV Diersbach 1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8"/>
        <v>4</v>
      </c>
      <c r="Z11" s="988">
        <f t="shared" ca="1" si="9"/>
        <v>0</v>
      </c>
      <c r="AA11" s="988">
        <f t="shared" ca="1" si="10"/>
        <v>2</v>
      </c>
      <c r="AB11" s="988"/>
      <c r="AC11" s="378">
        <f t="shared" ca="1" si="11"/>
        <v>1.7076923076923076</v>
      </c>
      <c r="AD11" s="988"/>
      <c r="AE11" s="988">
        <f t="shared" ca="1" si="12"/>
        <v>12</v>
      </c>
      <c r="AF11" s="373"/>
      <c r="AG11" s="373"/>
      <c r="AH11" s="373"/>
    </row>
    <row r="12" spans="1:34" s="350" customFormat="1" ht="20" x14ac:dyDescent="0.4">
      <c r="A12" s="422">
        <v>4</v>
      </c>
      <c r="B12" s="373" t="str">
        <f t="shared" ca="1" si="6"/>
        <v>PV Hub</v>
      </c>
      <c r="C12" s="373"/>
      <c r="D12" s="373">
        <v>1</v>
      </c>
      <c r="E12" s="422">
        <v>4</v>
      </c>
      <c r="F12" s="422">
        <f t="shared" ca="1" si="0"/>
        <v>0</v>
      </c>
      <c r="G12" s="422">
        <f t="shared" ca="1" si="1"/>
        <v>3</v>
      </c>
      <c r="H12" s="373"/>
      <c r="I12" s="987">
        <f t="shared" ca="1" si="2"/>
        <v>1.2857142857142858</v>
      </c>
      <c r="J12" s="373"/>
      <c r="K12" s="490">
        <f t="shared" ca="1" si="3"/>
        <v>12</v>
      </c>
      <c r="L12" s="373"/>
      <c r="M12" s="378">
        <f t="shared" ca="1" si="4"/>
        <v>12012867.142857142</v>
      </c>
      <c r="N12" s="373"/>
      <c r="O12" s="373">
        <f t="shared" ca="1" si="7"/>
        <v>10013300.671232877</v>
      </c>
      <c r="P12" s="373" t="str">
        <f t="shared" ca="1" si="5"/>
        <v>PV Hub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8"/>
        <v>3</v>
      </c>
      <c r="Z12" s="988">
        <f t="shared" ca="1" si="9"/>
        <v>1</v>
      </c>
      <c r="AA12" s="988">
        <f t="shared" ca="1" si="10"/>
        <v>2</v>
      </c>
      <c r="AB12" s="988"/>
      <c r="AC12" s="378">
        <f t="shared" ca="1" si="11"/>
        <v>1.3287671232876712</v>
      </c>
      <c r="AD12" s="988"/>
      <c r="AE12" s="988">
        <f t="shared" ca="1" si="12"/>
        <v>10</v>
      </c>
      <c r="AF12" s="373"/>
      <c r="AG12" s="373"/>
      <c r="AH12" s="373"/>
    </row>
    <row r="13" spans="1:34" s="350" customFormat="1" ht="20" x14ac:dyDescent="0.4">
      <c r="A13" s="422">
        <v>5</v>
      </c>
      <c r="B13" s="373" t="str">
        <f t="shared" ca="1" si="6"/>
        <v>ASVö TSV PW St.Marienkirchen</v>
      </c>
      <c r="C13" s="373"/>
      <c r="D13" s="373">
        <v>1</v>
      </c>
      <c r="E13" s="422">
        <f t="shared" ca="1" si="13"/>
        <v>3</v>
      </c>
      <c r="F13" s="422">
        <f t="shared" ca="1" si="0"/>
        <v>1</v>
      </c>
      <c r="G13" s="422">
        <v>3</v>
      </c>
      <c r="H13" s="373"/>
      <c r="I13" s="987">
        <f t="shared" ca="1" si="2"/>
        <v>1.3287671232876712</v>
      </c>
      <c r="J13" s="373"/>
      <c r="K13" s="490">
        <f t="shared" ca="1" si="3"/>
        <v>10</v>
      </c>
      <c r="L13" s="373"/>
      <c r="M13" s="378">
        <f t="shared" ca="1" si="4"/>
        <v>10013300.671232877</v>
      </c>
      <c r="N13" s="373"/>
      <c r="O13" s="373">
        <f t="shared" ca="1" si="7"/>
        <v>16020012</v>
      </c>
      <c r="P13" s="373" t="str">
        <f t="shared" ca="1" si="5"/>
        <v>ASVö TSV PW St.Marienkirchen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8"/>
        <v>4</v>
      </c>
      <c r="Z13" s="988">
        <f t="shared" ca="1" si="9"/>
        <v>1</v>
      </c>
      <c r="AA13" s="988">
        <f t="shared" ca="1" si="10"/>
        <v>1</v>
      </c>
      <c r="AB13" s="988"/>
      <c r="AC13" s="378">
        <f t="shared" ca="1" si="11"/>
        <v>2</v>
      </c>
      <c r="AD13" s="988"/>
      <c r="AE13" s="988">
        <f t="shared" ca="1" si="12"/>
        <v>16</v>
      </c>
      <c r="AF13" s="373"/>
      <c r="AG13" s="373"/>
      <c r="AH13" s="373"/>
    </row>
    <row r="14" spans="1:34" s="350" customFormat="1" ht="20" x14ac:dyDescent="0.4">
      <c r="A14" s="422">
        <v>6</v>
      </c>
      <c r="B14" s="373" t="str">
        <f t="shared" ca="1" si="6"/>
        <v>Union Lambrechten PWV</v>
      </c>
      <c r="C14" s="373"/>
      <c r="D14" s="373">
        <v>1</v>
      </c>
      <c r="E14" s="422">
        <f t="shared" ca="1" si="13"/>
        <v>3</v>
      </c>
      <c r="F14" s="422">
        <f t="shared" ca="1" si="0"/>
        <v>0</v>
      </c>
      <c r="G14" s="422">
        <v>4</v>
      </c>
      <c r="H14" s="373"/>
      <c r="I14" s="987">
        <f t="shared" ca="1" si="2"/>
        <v>0.8125</v>
      </c>
      <c r="J14" s="373"/>
      <c r="K14" s="490">
        <f t="shared" ca="1" si="3"/>
        <v>9</v>
      </c>
      <c r="L14" s="373"/>
      <c r="M14" s="378">
        <f t="shared" ca="1" si="4"/>
        <v>9008140</v>
      </c>
      <c r="N14" s="373"/>
      <c r="O14" s="373">
        <f t="shared" ca="1" si="7"/>
        <v>6004923.2807017546</v>
      </c>
      <c r="P14" s="373" t="str">
        <f t="shared" ca="1" si="5"/>
        <v>Union Lambrechten PWV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8"/>
        <v>2</v>
      </c>
      <c r="Z14" s="988">
        <f t="shared" ca="1" si="9"/>
        <v>0</v>
      </c>
      <c r="AA14" s="988">
        <f t="shared" ca="1" si="10"/>
        <v>4</v>
      </c>
      <c r="AB14" s="988"/>
      <c r="AC14" s="378">
        <f t="shared" ca="1" si="11"/>
        <v>0.49122807017543857</v>
      </c>
      <c r="AD14" s="988"/>
      <c r="AE14" s="988">
        <f t="shared" ca="1" si="12"/>
        <v>6</v>
      </c>
      <c r="AF14" s="373"/>
      <c r="AG14" s="373"/>
      <c r="AH14" s="373"/>
    </row>
    <row r="15" spans="1:34" s="350" customFormat="1" ht="20" x14ac:dyDescent="0.4">
      <c r="A15" s="422">
        <v>7</v>
      </c>
      <c r="B15" s="373" t="str">
        <f t="shared" ca="1" si="6"/>
        <v>Union PWV Diersbach 2</v>
      </c>
      <c r="C15" s="373"/>
      <c r="D15" s="373">
        <v>1</v>
      </c>
      <c r="E15" s="422">
        <f t="shared" ca="1" si="13"/>
        <v>2</v>
      </c>
      <c r="F15" s="422">
        <f t="shared" ca="1" si="0"/>
        <v>0</v>
      </c>
      <c r="G15" s="422">
        <v>5</v>
      </c>
      <c r="H15" s="373"/>
      <c r="I15" s="987">
        <f t="shared" ca="1" si="2"/>
        <v>0.49122807017543857</v>
      </c>
      <c r="J15" s="373"/>
      <c r="K15" s="490">
        <f t="shared" ca="1" si="3"/>
        <v>6</v>
      </c>
      <c r="L15" s="373"/>
      <c r="M15" s="378">
        <f t="shared" ca="1" si="4"/>
        <v>6004923.2807017546</v>
      </c>
      <c r="N15" s="373"/>
      <c r="O15" s="373">
        <f t="shared" ca="1" si="7"/>
        <v>12012867.142857142</v>
      </c>
      <c r="P15" s="373" t="str">
        <f t="shared" ca="1" si="5"/>
        <v>Union PWV Diersbach 2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8"/>
        <v>3</v>
      </c>
      <c r="Z15" s="988">
        <f t="shared" ca="1" si="9"/>
        <v>0</v>
      </c>
      <c r="AA15" s="988">
        <f t="shared" ca="1" si="10"/>
        <v>3</v>
      </c>
      <c r="AB15" s="988"/>
      <c r="AC15" s="378">
        <f t="shared" ca="1" si="11"/>
        <v>1.2857142857142858</v>
      </c>
      <c r="AD15" s="988"/>
      <c r="AE15" s="988">
        <f t="shared" ca="1" si="12"/>
        <v>12</v>
      </c>
      <c r="AF15" s="373"/>
      <c r="AG15" s="373"/>
      <c r="AH15" s="373"/>
    </row>
    <row r="16" spans="1:34" s="350" customFormat="1" ht="20" x14ac:dyDescent="0.4">
      <c r="A16" s="422">
        <v>8</v>
      </c>
      <c r="B16" s="373" t="str">
        <f t="shared" ca="1" si="6"/>
        <v>Union PWV Ort/Osternach</v>
      </c>
      <c r="C16" s="373"/>
      <c r="D16" s="373">
        <v>1</v>
      </c>
      <c r="E16" s="422">
        <v>1</v>
      </c>
      <c r="F16" s="422">
        <f t="shared" ca="1" si="0"/>
        <v>0</v>
      </c>
      <c r="G16" s="422">
        <v>6</v>
      </c>
      <c r="H16" s="373"/>
      <c r="I16" s="987">
        <f t="shared" ca="1" si="2"/>
        <v>0.37333333333333335</v>
      </c>
      <c r="J16" s="373"/>
      <c r="K16" s="490">
        <f t="shared" ca="1" si="3"/>
        <v>3</v>
      </c>
      <c r="L16" s="373"/>
      <c r="M16" s="378">
        <f t="shared" ca="1" si="4"/>
        <v>3003742.3333333335</v>
      </c>
      <c r="N16" s="373"/>
      <c r="O16" s="373">
        <f t="shared" ca="1" si="7"/>
        <v>3003742.3333333335</v>
      </c>
      <c r="P16" s="373" t="str">
        <f t="shared" ca="1" si="5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8"/>
        <v>0</v>
      </c>
      <c r="Z16" s="988">
        <f t="shared" ca="1" si="9"/>
        <v>0</v>
      </c>
      <c r="AA16" s="988">
        <f t="shared" ca="1" si="10"/>
        <v>6</v>
      </c>
      <c r="AB16" s="988"/>
      <c r="AC16" s="378">
        <f t="shared" ca="1" si="11"/>
        <v>0.37333333333333335</v>
      </c>
      <c r="AD16" s="988"/>
      <c r="AE16" s="988">
        <f t="shared" ca="1" si="12"/>
        <v>3</v>
      </c>
      <c r="AF16" s="373"/>
      <c r="AG16" s="373"/>
      <c r="AH16" s="373"/>
    </row>
    <row r="17" spans="1:34" s="350" customFormat="1" ht="20" hidden="1" x14ac:dyDescent="0.4">
      <c r="A17" s="422">
        <v>9</v>
      </c>
      <c r="B17" s="373" t="str">
        <f t="shared" ca="1" si="6"/>
        <v xml:space="preserve"> </v>
      </c>
      <c r="C17" s="373"/>
      <c r="D17" s="373"/>
      <c r="E17" s="373">
        <f t="shared" ca="1" si="13"/>
        <v>0</v>
      </c>
      <c r="F17" s="373">
        <f t="shared" ca="1" si="0"/>
        <v>0</v>
      </c>
      <c r="G17" s="373">
        <f t="shared" ca="1" si="1"/>
        <v>0</v>
      </c>
      <c r="H17" s="373"/>
      <c r="I17" s="987">
        <f t="shared" ca="1" si="2"/>
        <v>0</v>
      </c>
      <c r="J17" s="373"/>
      <c r="K17" s="373">
        <f t="shared" ca="1" si="3"/>
        <v>0</v>
      </c>
      <c r="L17" s="373"/>
      <c r="M17" s="378">
        <f t="shared" ca="1" si="4"/>
        <v>8</v>
      </c>
      <c r="N17" s="373"/>
      <c r="O17" s="373">
        <f t="shared" ca="1" si="7"/>
        <v>8</v>
      </c>
      <c r="P17" s="373" t="str">
        <f t="shared" ca="1" si="5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8"/>
        <v>0</v>
      </c>
      <c r="Z17" s="988">
        <f t="shared" ca="1" si="9"/>
        <v>0</v>
      </c>
      <c r="AA17" s="988">
        <f t="shared" ca="1" si="10"/>
        <v>0</v>
      </c>
      <c r="AB17" s="988"/>
      <c r="AC17" s="378">
        <f t="shared" ca="1" si="11"/>
        <v>0</v>
      </c>
      <c r="AD17" s="988"/>
      <c r="AE17" s="988">
        <f t="shared" ca="1" si="12"/>
        <v>0</v>
      </c>
      <c r="AF17" s="373"/>
      <c r="AG17" s="373"/>
      <c r="AH17" s="373"/>
    </row>
    <row r="18" spans="1:34" s="350" customFormat="1" ht="20" hidden="1" x14ac:dyDescent="0.4">
      <c r="A18" s="422">
        <v>10</v>
      </c>
      <c r="B18" s="373" t="str">
        <f t="shared" ca="1" si="6"/>
        <v/>
      </c>
      <c r="C18" s="373"/>
      <c r="D18" s="373"/>
      <c r="E18" s="373">
        <f t="shared" ca="1" si="13"/>
        <v>0</v>
      </c>
      <c r="F18" s="373">
        <f t="shared" ca="1" si="0"/>
        <v>0</v>
      </c>
      <c r="G18" s="373">
        <f t="shared" ca="1" si="1"/>
        <v>0</v>
      </c>
      <c r="H18" s="373"/>
      <c r="I18" s="987">
        <f t="shared" ca="1" si="2"/>
        <v>0</v>
      </c>
      <c r="J18" s="373"/>
      <c r="K18" s="373">
        <f t="shared" ca="1" si="3"/>
        <v>0</v>
      </c>
      <c r="L18" s="373"/>
      <c r="M18" s="378">
        <f t="shared" ca="1" si="4"/>
        <v>7</v>
      </c>
      <c r="N18" s="373"/>
      <c r="O18" s="373">
        <f t="shared" ca="1" si="7"/>
        <v>7</v>
      </c>
      <c r="P18" s="373" t="str">
        <f t="shared" ca="1" si="5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8"/>
        <v>0</v>
      </c>
      <c r="Z18" s="988">
        <f t="shared" ca="1" si="9"/>
        <v>0</v>
      </c>
      <c r="AA18" s="988">
        <f t="shared" ca="1" si="10"/>
        <v>0</v>
      </c>
      <c r="AB18" s="988"/>
      <c r="AC18" s="378">
        <f t="shared" ca="1" si="11"/>
        <v>0</v>
      </c>
      <c r="AD18" s="988"/>
      <c r="AE18" s="988">
        <f t="shared" ca="1" si="12"/>
        <v>0</v>
      </c>
      <c r="AF18" s="373"/>
      <c r="AG18" s="373"/>
      <c r="AH18" s="373"/>
    </row>
    <row r="19" spans="1:34" s="350" customFormat="1" ht="20" hidden="1" x14ac:dyDescent="0.4">
      <c r="A19" s="422">
        <v>11</v>
      </c>
      <c r="B19" s="373" t="str">
        <f t="shared" ca="1" si="6"/>
        <v/>
      </c>
      <c r="C19" s="373"/>
      <c r="D19" s="373"/>
      <c r="E19" s="373">
        <f t="shared" ca="1" si="13"/>
        <v>0</v>
      </c>
      <c r="F19" s="373">
        <f t="shared" ca="1" si="0"/>
        <v>0</v>
      </c>
      <c r="G19" s="373">
        <f t="shared" ca="1" si="1"/>
        <v>0</v>
      </c>
      <c r="H19" s="373"/>
      <c r="I19" s="987">
        <f t="shared" ca="1" si="2"/>
        <v>0</v>
      </c>
      <c r="J19" s="373"/>
      <c r="K19" s="373">
        <f t="shared" ca="1" si="3"/>
        <v>0</v>
      </c>
      <c r="L19" s="373"/>
      <c r="M19" s="378">
        <f t="shared" ca="1" si="4"/>
        <v>6</v>
      </c>
      <c r="N19" s="373"/>
      <c r="O19" s="373">
        <f t="shared" ca="1" si="7"/>
        <v>6</v>
      </c>
      <c r="P19" s="373" t="str">
        <f t="shared" ca="1" si="5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8"/>
        <v>0</v>
      </c>
      <c r="Z19" s="988">
        <f t="shared" ca="1" si="9"/>
        <v>0</v>
      </c>
      <c r="AA19" s="988">
        <f t="shared" ca="1" si="10"/>
        <v>0</v>
      </c>
      <c r="AB19" s="988"/>
      <c r="AC19" s="378">
        <f t="shared" ca="1" si="11"/>
        <v>0</v>
      </c>
      <c r="AD19" s="988"/>
      <c r="AE19" s="988">
        <f t="shared" ca="1" si="12"/>
        <v>0</v>
      </c>
      <c r="AF19" s="373"/>
      <c r="AG19" s="373"/>
      <c r="AH19" s="373"/>
    </row>
    <row r="20" spans="1:34" s="350" customFormat="1" ht="20" hidden="1" x14ac:dyDescent="0.4">
      <c r="A20" s="422">
        <v>12</v>
      </c>
      <c r="B20" s="373" t="str">
        <f t="shared" ca="1" si="6"/>
        <v/>
      </c>
      <c r="C20" s="373"/>
      <c r="D20" s="373"/>
      <c r="E20" s="373">
        <f t="shared" ca="1" si="13"/>
        <v>0</v>
      </c>
      <c r="F20" s="373">
        <f t="shared" ca="1" si="0"/>
        <v>0</v>
      </c>
      <c r="G20" s="373">
        <f t="shared" ca="1" si="1"/>
        <v>0</v>
      </c>
      <c r="H20" s="373"/>
      <c r="I20" s="987">
        <f t="shared" ca="1" si="2"/>
        <v>0</v>
      </c>
      <c r="J20" s="373"/>
      <c r="K20" s="373">
        <f t="shared" ca="1" si="3"/>
        <v>0</v>
      </c>
      <c r="L20" s="373"/>
      <c r="M20" s="378">
        <f t="shared" ca="1" si="4"/>
        <v>5</v>
      </c>
      <c r="N20" s="373"/>
      <c r="O20" s="373">
        <f t="shared" ca="1" si="7"/>
        <v>5</v>
      </c>
      <c r="P20" s="373" t="str">
        <f t="shared" ca="1" si="5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8"/>
        <v>0</v>
      </c>
      <c r="Z20" s="988">
        <f t="shared" ca="1" si="9"/>
        <v>0</v>
      </c>
      <c r="AA20" s="988">
        <f t="shared" ca="1" si="10"/>
        <v>0</v>
      </c>
      <c r="AB20" s="988"/>
      <c r="AC20" s="378">
        <f t="shared" ca="1" si="11"/>
        <v>0</v>
      </c>
      <c r="AD20" s="988"/>
      <c r="AE20" s="988">
        <f t="shared" ca="1" si="12"/>
        <v>0</v>
      </c>
      <c r="AF20" s="373"/>
      <c r="AG20" s="373"/>
      <c r="AH20" s="373"/>
    </row>
    <row r="21" spans="1:34" s="350" customFormat="1" ht="20" hidden="1" x14ac:dyDescent="0.4">
      <c r="A21" s="422">
        <v>13</v>
      </c>
      <c r="B21" s="373" t="str">
        <f t="shared" ca="1" si="6"/>
        <v/>
      </c>
      <c r="C21" s="373"/>
      <c r="D21" s="373"/>
      <c r="E21" s="373">
        <f t="shared" ca="1" si="13"/>
        <v>0</v>
      </c>
      <c r="F21" s="373">
        <f t="shared" ca="1" si="0"/>
        <v>0</v>
      </c>
      <c r="G21" s="373">
        <f t="shared" ca="1" si="1"/>
        <v>0</v>
      </c>
      <c r="H21" s="373"/>
      <c r="I21" s="987">
        <f t="shared" ca="1" si="2"/>
        <v>0</v>
      </c>
      <c r="J21" s="373"/>
      <c r="K21" s="373">
        <f t="shared" ca="1" si="3"/>
        <v>0</v>
      </c>
      <c r="L21" s="373"/>
      <c r="M21" s="378">
        <f t="shared" ca="1" si="4"/>
        <v>4</v>
      </c>
      <c r="N21" s="373"/>
      <c r="O21" s="373">
        <f t="shared" ca="1" si="7"/>
        <v>4</v>
      </c>
      <c r="P21" s="373" t="str">
        <f t="shared" ca="1" si="5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8"/>
        <v>0</v>
      </c>
      <c r="Z21" s="988">
        <f t="shared" ca="1" si="9"/>
        <v>0</v>
      </c>
      <c r="AA21" s="988">
        <f t="shared" ca="1" si="10"/>
        <v>0</v>
      </c>
      <c r="AB21" s="988"/>
      <c r="AC21" s="378">
        <f t="shared" ca="1" si="11"/>
        <v>0</v>
      </c>
      <c r="AD21" s="988"/>
      <c r="AE21" s="988">
        <f t="shared" ca="1" si="12"/>
        <v>0</v>
      </c>
      <c r="AF21" s="373"/>
      <c r="AG21" s="373"/>
      <c r="AH21" s="373"/>
    </row>
    <row r="22" spans="1:34" s="350" customFormat="1" ht="20" hidden="1" x14ac:dyDescent="0.4">
      <c r="A22" s="422">
        <v>14</v>
      </c>
      <c r="B22" s="373" t="str">
        <f t="shared" ca="1" si="6"/>
        <v/>
      </c>
      <c r="C22" s="373"/>
      <c r="D22" s="373"/>
      <c r="E22" s="373">
        <f t="shared" ca="1" si="13"/>
        <v>0</v>
      </c>
      <c r="F22" s="373">
        <f t="shared" ca="1" si="0"/>
        <v>0</v>
      </c>
      <c r="G22" s="373">
        <f t="shared" ca="1" si="1"/>
        <v>0</v>
      </c>
      <c r="H22" s="373"/>
      <c r="I22" s="987">
        <f t="shared" ca="1" si="2"/>
        <v>0</v>
      </c>
      <c r="J22" s="373"/>
      <c r="K22" s="373">
        <f t="shared" ca="1" si="3"/>
        <v>0</v>
      </c>
      <c r="L22" s="373"/>
      <c r="M22" s="378">
        <f t="shared" ca="1" si="4"/>
        <v>3</v>
      </c>
      <c r="N22" s="373"/>
      <c r="O22" s="373">
        <f t="shared" ca="1" si="7"/>
        <v>3</v>
      </c>
      <c r="P22" s="373" t="str">
        <f t="shared" ca="1" si="5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8"/>
        <v>0</v>
      </c>
      <c r="Z22" s="988">
        <f t="shared" ca="1" si="9"/>
        <v>0</v>
      </c>
      <c r="AA22" s="988">
        <f t="shared" ca="1" si="10"/>
        <v>0</v>
      </c>
      <c r="AB22" s="988"/>
      <c r="AC22" s="378">
        <f t="shared" ca="1" si="11"/>
        <v>0</v>
      </c>
      <c r="AD22" s="988"/>
      <c r="AE22" s="988">
        <f t="shared" ca="1" si="12"/>
        <v>0</v>
      </c>
      <c r="AF22" s="373"/>
      <c r="AG22" s="373"/>
      <c r="AH22" s="373"/>
    </row>
    <row r="23" spans="1:34" s="350" customFormat="1" ht="20" hidden="1" x14ac:dyDescent="0.4">
      <c r="A23" s="422">
        <v>15</v>
      </c>
      <c r="B23" s="373" t="str">
        <f t="shared" ca="1" si="6"/>
        <v/>
      </c>
      <c r="C23" s="373"/>
      <c r="D23" s="373"/>
      <c r="E23" s="373">
        <f t="shared" ca="1" si="13"/>
        <v>0</v>
      </c>
      <c r="F23" s="373">
        <f t="shared" ca="1" si="0"/>
        <v>0</v>
      </c>
      <c r="G23" s="373">
        <f t="shared" ca="1" si="1"/>
        <v>0</v>
      </c>
      <c r="H23" s="373"/>
      <c r="I23" s="987">
        <f t="shared" ca="1" si="2"/>
        <v>0</v>
      </c>
      <c r="J23" s="373"/>
      <c r="K23" s="373">
        <f t="shared" ca="1" si="3"/>
        <v>0</v>
      </c>
      <c r="L23" s="373"/>
      <c r="M23" s="378">
        <f t="shared" ca="1" si="4"/>
        <v>2</v>
      </c>
      <c r="N23" s="373"/>
      <c r="O23" s="373">
        <f t="shared" ca="1" si="7"/>
        <v>2</v>
      </c>
      <c r="P23" s="373" t="str">
        <f t="shared" ca="1" si="5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8"/>
        <v>0</v>
      </c>
      <c r="Z23" s="988">
        <f t="shared" ca="1" si="9"/>
        <v>0</v>
      </c>
      <c r="AA23" s="988">
        <f t="shared" ca="1" si="10"/>
        <v>0</v>
      </c>
      <c r="AB23" s="988"/>
      <c r="AC23" s="378">
        <f t="shared" ca="1" si="11"/>
        <v>0</v>
      </c>
      <c r="AD23" s="988"/>
      <c r="AE23" s="988">
        <f t="shared" ca="1" si="12"/>
        <v>0</v>
      </c>
      <c r="AF23" s="373"/>
      <c r="AG23" s="373"/>
      <c r="AH23" s="373"/>
    </row>
    <row r="24" spans="1:34" s="350" customFormat="1" ht="20" hidden="1" x14ac:dyDescent="0.4">
      <c r="A24" s="422">
        <v>16</v>
      </c>
      <c r="B24" s="373" t="str">
        <f t="shared" ca="1" si="6"/>
        <v/>
      </c>
      <c r="C24" s="373"/>
      <c r="D24" s="373"/>
      <c r="E24" s="373">
        <f t="shared" ca="1" si="13"/>
        <v>0</v>
      </c>
      <c r="F24" s="373">
        <f t="shared" ca="1" si="0"/>
        <v>0</v>
      </c>
      <c r="G24" s="373">
        <f t="shared" ca="1" si="1"/>
        <v>0</v>
      </c>
      <c r="H24" s="373"/>
      <c r="I24" s="987">
        <f t="shared" ca="1" si="2"/>
        <v>0</v>
      </c>
      <c r="J24" s="373"/>
      <c r="K24" s="373">
        <f t="shared" ca="1" si="3"/>
        <v>0</v>
      </c>
      <c r="L24" s="373"/>
      <c r="M24" s="378">
        <f t="shared" ca="1" si="4"/>
        <v>1</v>
      </c>
      <c r="N24" s="373"/>
      <c r="O24" s="373">
        <f t="shared" ca="1" si="7"/>
        <v>1</v>
      </c>
      <c r="P24" s="373" t="str">
        <f t="shared" ca="1" si="5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8"/>
        <v>0</v>
      </c>
      <c r="Z24" s="988">
        <f t="shared" ca="1" si="9"/>
        <v>0</v>
      </c>
      <c r="AA24" s="988">
        <f t="shared" ca="1" si="10"/>
        <v>0</v>
      </c>
      <c r="AB24" s="988"/>
      <c r="AC24" s="378">
        <f t="shared" ca="1" si="11"/>
        <v>0</v>
      </c>
      <c r="AD24" s="988"/>
      <c r="AE24" s="988">
        <f t="shared" ca="1" si="12"/>
        <v>0</v>
      </c>
      <c r="AF24" s="373"/>
      <c r="AG24" s="373"/>
      <c r="AH24" s="373"/>
    </row>
    <row r="25" spans="1:34" ht="20" x14ac:dyDescent="0.4">
      <c r="A25" s="111"/>
      <c r="B25" s="52"/>
      <c r="C25" s="232"/>
      <c r="D25" s="233"/>
      <c r="E25" s="233"/>
      <c r="F25" s="233"/>
      <c r="G25" s="232"/>
      <c r="H25" s="48"/>
      <c r="I25" s="58"/>
      <c r="J25" s="48"/>
      <c r="K25" s="232"/>
      <c r="L25" s="48"/>
      <c r="N25" s="48"/>
      <c r="O25" s="58"/>
    </row>
    <row r="26" spans="1:34" s="31" customFormat="1" ht="25" x14ac:dyDescent="0.5">
      <c r="A26" s="437"/>
      <c r="B26" s="435" t="s">
        <v>32</v>
      </c>
      <c r="C26" s="436"/>
      <c r="D26" s="436"/>
      <c r="E26" s="436"/>
      <c r="F26" s="443">
        <v>6</v>
      </c>
      <c r="G26" s="436"/>
      <c r="H26" s="436" t="s">
        <v>33</v>
      </c>
      <c r="I26" s="436"/>
      <c r="J26" s="436"/>
      <c r="K26" s="436"/>
      <c r="L26" s="436"/>
      <c r="N26" s="46"/>
      <c r="O26" s="46"/>
    </row>
    <row r="27" spans="1:34" ht="16.5" hidden="1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N27" s="64"/>
      <c r="O27" s="64"/>
    </row>
    <row r="28" spans="1:34" ht="17.5" x14ac:dyDescent="0.35">
      <c r="A28" s="48"/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I28" s="946" t="s">
        <v>1</v>
      </c>
      <c r="K28" s="235" t="s">
        <v>61</v>
      </c>
      <c r="L28" s="48"/>
      <c r="O28" s="48"/>
    </row>
    <row r="29" spans="1:34" s="350" customFormat="1" ht="24" customHeight="1" x14ac:dyDescent="0.4">
      <c r="A29" s="813">
        <v>1</v>
      </c>
      <c r="B29" s="1081" t="s">
        <v>80</v>
      </c>
      <c r="C29" s="1078"/>
      <c r="D29" s="1078">
        <v>6</v>
      </c>
      <c r="E29" s="1078">
        <v>33</v>
      </c>
      <c r="F29" s="1078">
        <v>1</v>
      </c>
      <c r="G29" s="1078">
        <v>10</v>
      </c>
      <c r="H29" s="1077"/>
      <c r="I29" s="1079">
        <v>10.705</v>
      </c>
      <c r="J29" s="1077"/>
      <c r="K29" s="1080">
        <v>100</v>
      </c>
      <c r="L29" s="991"/>
      <c r="M29" s="2"/>
      <c r="O29" s="989"/>
    </row>
    <row r="30" spans="1:34" s="350" customFormat="1" ht="24" customHeight="1" x14ac:dyDescent="0.4">
      <c r="A30" s="813">
        <v>2</v>
      </c>
      <c r="B30" s="1081" t="s">
        <v>78</v>
      </c>
      <c r="C30" s="1077"/>
      <c r="D30" s="1078">
        <v>6</v>
      </c>
      <c r="E30" s="1078">
        <v>29</v>
      </c>
      <c r="F30" s="1078">
        <v>4</v>
      </c>
      <c r="G30" s="1078">
        <v>11</v>
      </c>
      <c r="H30" s="1077"/>
      <c r="I30" s="1079">
        <v>9.5519999999999996</v>
      </c>
      <c r="J30" s="1077"/>
      <c r="K30" s="1080">
        <v>91</v>
      </c>
      <c r="L30" s="991"/>
      <c r="M30" s="2"/>
      <c r="O30" s="989"/>
    </row>
    <row r="31" spans="1:34" s="350" customFormat="1" ht="24" customHeight="1" x14ac:dyDescent="0.4">
      <c r="A31" s="813">
        <v>3</v>
      </c>
      <c r="B31" s="1081" t="s">
        <v>79</v>
      </c>
      <c r="C31" s="1077"/>
      <c r="D31" s="1078">
        <v>6</v>
      </c>
      <c r="E31" s="1078">
        <v>26</v>
      </c>
      <c r="F31" s="1078">
        <v>4</v>
      </c>
      <c r="G31" s="1078">
        <v>14</v>
      </c>
      <c r="H31" s="1077"/>
      <c r="I31" s="1079">
        <v>8.5489999999999995</v>
      </c>
      <c r="J31" s="1077"/>
      <c r="K31" s="1080">
        <v>82</v>
      </c>
      <c r="L31" s="991"/>
      <c r="M31" s="2"/>
      <c r="O31" s="989"/>
    </row>
    <row r="32" spans="1:34" s="350" customFormat="1" ht="24" customHeight="1" x14ac:dyDescent="0.4">
      <c r="A32" s="813">
        <v>4</v>
      </c>
      <c r="B32" s="1081" t="s">
        <v>76</v>
      </c>
      <c r="C32" s="1077"/>
      <c r="D32" s="1078">
        <v>6</v>
      </c>
      <c r="E32" s="1078">
        <v>24</v>
      </c>
      <c r="F32" s="1078">
        <v>0</v>
      </c>
      <c r="G32" s="1078">
        <v>20</v>
      </c>
      <c r="H32" s="1077"/>
      <c r="I32" s="1079">
        <v>7.0609999999999999</v>
      </c>
      <c r="J32" s="1077"/>
      <c r="K32" s="1080">
        <v>72</v>
      </c>
      <c r="L32" s="991"/>
      <c r="M32" s="2"/>
      <c r="O32" s="989"/>
    </row>
    <row r="33" spans="1:15" s="350" customFormat="1" ht="24" customHeight="1" x14ac:dyDescent="0.4">
      <c r="A33" s="813">
        <v>5</v>
      </c>
      <c r="B33" s="1081" t="s">
        <v>73</v>
      </c>
      <c r="C33" s="1077"/>
      <c r="D33" s="1078">
        <v>6</v>
      </c>
      <c r="E33" s="1078">
        <v>23</v>
      </c>
      <c r="F33" s="1078">
        <v>1</v>
      </c>
      <c r="G33" s="1078">
        <v>20</v>
      </c>
      <c r="H33" s="1077"/>
      <c r="I33" s="1079">
        <v>8.5310000000000006</v>
      </c>
      <c r="J33" s="1077"/>
      <c r="K33" s="1080">
        <v>70</v>
      </c>
      <c r="L33" s="991"/>
      <c r="M33" s="2"/>
      <c r="O33" s="989"/>
    </row>
    <row r="34" spans="1:15" s="350" customFormat="1" ht="24" customHeight="1" x14ac:dyDescent="0.4">
      <c r="A34" s="813">
        <v>6</v>
      </c>
      <c r="B34" s="1081" t="s">
        <v>74</v>
      </c>
      <c r="C34" s="1077"/>
      <c r="D34" s="1078">
        <v>6</v>
      </c>
      <c r="E34" s="1078">
        <v>17</v>
      </c>
      <c r="F34" s="1078">
        <v>1</v>
      </c>
      <c r="G34" s="1078">
        <v>26</v>
      </c>
      <c r="H34" s="1077"/>
      <c r="I34" s="1079">
        <v>4.3079999999999998</v>
      </c>
      <c r="J34" s="1077"/>
      <c r="K34" s="1080">
        <v>52</v>
      </c>
      <c r="L34" s="991"/>
      <c r="M34" s="2"/>
      <c r="O34" s="989"/>
    </row>
    <row r="35" spans="1:15" s="350" customFormat="1" ht="24" customHeight="1" x14ac:dyDescent="0.4">
      <c r="A35" s="813">
        <v>7</v>
      </c>
      <c r="B35" s="1081" t="s">
        <v>75</v>
      </c>
      <c r="C35" s="1077"/>
      <c r="D35" s="1078">
        <v>5</v>
      </c>
      <c r="E35" s="1078">
        <v>10</v>
      </c>
      <c r="F35" s="1078">
        <v>1</v>
      </c>
      <c r="G35" s="1078">
        <v>27</v>
      </c>
      <c r="H35" s="1077"/>
      <c r="I35" s="1079">
        <v>2.9020000000000001</v>
      </c>
      <c r="J35" s="1077"/>
      <c r="K35" s="1080">
        <v>31</v>
      </c>
      <c r="L35" s="991"/>
      <c r="M35" s="2"/>
      <c r="O35" s="989"/>
    </row>
    <row r="36" spans="1:15" s="350" customFormat="1" ht="24" customHeight="1" x14ac:dyDescent="0.4">
      <c r="A36" s="813">
        <v>8</v>
      </c>
      <c r="B36" s="1081" t="s">
        <v>77</v>
      </c>
      <c r="C36" s="1077"/>
      <c r="D36" s="1078">
        <v>6</v>
      </c>
      <c r="E36" s="1078">
        <v>8</v>
      </c>
      <c r="F36" s="1078">
        <v>1</v>
      </c>
      <c r="G36" s="1078">
        <v>28</v>
      </c>
      <c r="H36" s="1077"/>
      <c r="I36" s="1079">
        <v>3.3290000000000002</v>
      </c>
      <c r="J36" s="1077"/>
      <c r="K36" s="1080">
        <v>25</v>
      </c>
      <c r="L36" s="991"/>
      <c r="M36" s="2"/>
      <c r="O36" s="989"/>
    </row>
    <row r="37" spans="1:15" s="350" customFormat="1" ht="24" customHeight="1" x14ac:dyDescent="0.4">
      <c r="A37" s="813">
        <v>9</v>
      </c>
      <c r="B37" s="1081" t="s">
        <v>104</v>
      </c>
      <c r="C37" s="1077"/>
      <c r="D37" s="1078">
        <v>1</v>
      </c>
      <c r="E37" s="1078">
        <v>4</v>
      </c>
      <c r="F37" s="1078">
        <v>1</v>
      </c>
      <c r="G37" s="1078">
        <v>3</v>
      </c>
      <c r="H37" s="1077"/>
      <c r="I37" s="1079">
        <v>1.302</v>
      </c>
      <c r="J37" s="1077"/>
      <c r="K37" s="1080">
        <v>13</v>
      </c>
      <c r="L37" s="991"/>
      <c r="M37" s="2"/>
      <c r="O37" s="989"/>
    </row>
    <row r="38" spans="1:15" s="350" customFormat="1" ht="24" customHeight="1" x14ac:dyDescent="0.4">
      <c r="A38" s="813">
        <v>10</v>
      </c>
      <c r="B38" s="1081" t="s">
        <v>93</v>
      </c>
      <c r="C38" s="1077"/>
      <c r="D38" s="1078">
        <v>1</v>
      </c>
      <c r="E38" s="1078">
        <v>2</v>
      </c>
      <c r="F38" s="1078">
        <v>0</v>
      </c>
      <c r="G38" s="1078">
        <v>6</v>
      </c>
      <c r="H38" s="1077"/>
      <c r="I38" s="1079">
        <v>1</v>
      </c>
      <c r="J38" s="1077"/>
      <c r="K38" s="1080">
        <v>6</v>
      </c>
      <c r="L38" s="991"/>
      <c r="M38" s="2"/>
      <c r="O38" s="989"/>
    </row>
    <row r="39" spans="1:15" s="350" customFormat="1" ht="24" customHeight="1" x14ac:dyDescent="0.4">
      <c r="A39" s="813">
        <v>11</v>
      </c>
      <c r="B39" s="1082" t="s">
        <v>90</v>
      </c>
      <c r="C39" s="1077"/>
      <c r="D39" s="1078">
        <v>1</v>
      </c>
      <c r="E39" s="1078">
        <v>2</v>
      </c>
      <c r="F39" s="1078">
        <v>0</v>
      </c>
      <c r="G39" s="1078">
        <v>6</v>
      </c>
      <c r="H39" s="1077"/>
      <c r="I39" s="1079">
        <v>0.64200000000000002</v>
      </c>
      <c r="J39" s="1077"/>
      <c r="K39" s="1080">
        <v>6</v>
      </c>
      <c r="L39" s="991"/>
      <c r="M39" s="2"/>
      <c r="O39" s="989"/>
    </row>
    <row r="40" spans="1:15" s="350" customFormat="1" ht="24" hidden="1" customHeight="1" x14ac:dyDescent="0.4">
      <c r="A40" s="813">
        <v>9</v>
      </c>
      <c r="B40" s="985" t="str">
        <f>[17]gesamtw!$B116</f>
        <v/>
      </c>
      <c r="C40" s="376"/>
      <c r="D40" s="813">
        <f>[17]gesamtw!$C116</f>
        <v>0</v>
      </c>
      <c r="E40" s="813">
        <f>[17]gesamtw!$D116</f>
        <v>0</v>
      </c>
      <c r="F40" s="813">
        <f>[17]gesamtw!$E116</f>
        <v>0</v>
      </c>
      <c r="G40" s="813">
        <f>[17]gesamtw!$F116</f>
        <v>0</v>
      </c>
      <c r="H40" s="376"/>
      <c r="I40" s="993">
        <f>[17]gesamtw!$H116</f>
        <v>0</v>
      </c>
      <c r="J40" s="376"/>
      <c r="K40" s="528">
        <f>[17]gesamtw!$G116</f>
        <v>0</v>
      </c>
      <c r="L40" s="991"/>
      <c r="M40" s="2"/>
      <c r="O40" s="989"/>
    </row>
    <row r="41" spans="1:15" s="350" customFormat="1" ht="24" hidden="1" customHeight="1" x14ac:dyDescent="0.4">
      <c r="A41" s="813">
        <v>10</v>
      </c>
      <c r="B41" s="985" t="str">
        <f>[17]gesamtw!$B117</f>
        <v/>
      </c>
      <c r="C41" s="376"/>
      <c r="D41" s="813">
        <f>[17]gesamtw!$C117</f>
        <v>0</v>
      </c>
      <c r="E41" s="813">
        <f>[17]gesamtw!$D117</f>
        <v>0</v>
      </c>
      <c r="F41" s="813">
        <f>[17]gesamtw!$E117</f>
        <v>0</v>
      </c>
      <c r="G41" s="813">
        <f>[17]gesamtw!$F117</f>
        <v>0</v>
      </c>
      <c r="H41" s="376"/>
      <c r="I41" s="993">
        <f>[17]gesamtw!$H117</f>
        <v>0</v>
      </c>
      <c r="J41" s="376"/>
      <c r="K41" s="528">
        <f>[17]gesamtw!$G117</f>
        <v>0</v>
      </c>
      <c r="L41" s="991"/>
      <c r="M41" s="2"/>
      <c r="O41" s="989"/>
    </row>
    <row r="42" spans="1:15" s="350" customFormat="1" ht="24" hidden="1" customHeight="1" x14ac:dyDescent="0.4">
      <c r="A42" s="813">
        <v>11</v>
      </c>
      <c r="B42" s="985" t="str">
        <f>[17]gesamtw!$B118</f>
        <v/>
      </c>
      <c r="C42" s="376"/>
      <c r="D42" s="813">
        <f>[17]gesamtw!$C118</f>
        <v>0</v>
      </c>
      <c r="E42" s="813">
        <f>[17]gesamtw!$D118</f>
        <v>0</v>
      </c>
      <c r="F42" s="813">
        <f>[17]gesamtw!$E118</f>
        <v>0</v>
      </c>
      <c r="G42" s="813">
        <f>[17]gesamtw!$F118</f>
        <v>0</v>
      </c>
      <c r="H42" s="376"/>
      <c r="I42" s="993">
        <f>[17]gesamtw!$H118</f>
        <v>0</v>
      </c>
      <c r="J42" s="376"/>
      <c r="K42" s="528">
        <f>[17]gesamtw!$G118</f>
        <v>0</v>
      </c>
      <c r="L42" s="991"/>
      <c r="M42" s="2"/>
      <c r="O42" s="989"/>
    </row>
    <row r="43" spans="1:15" s="350" customFormat="1" ht="24" hidden="1" customHeight="1" x14ac:dyDescent="0.4">
      <c r="A43" s="813">
        <v>12</v>
      </c>
      <c r="B43" s="985" t="str">
        <f>[17]gesamtw!$B119</f>
        <v/>
      </c>
      <c r="C43" s="376"/>
      <c r="D43" s="813">
        <f>[17]gesamtw!$C119</f>
        <v>0</v>
      </c>
      <c r="E43" s="813">
        <f>[17]gesamtw!$D119</f>
        <v>0</v>
      </c>
      <c r="F43" s="813">
        <f>[17]gesamtw!$E119</f>
        <v>0</v>
      </c>
      <c r="G43" s="813">
        <f>[17]gesamtw!$F119</f>
        <v>0</v>
      </c>
      <c r="H43" s="376"/>
      <c r="I43" s="993">
        <f>[17]gesamtw!$H119</f>
        <v>0</v>
      </c>
      <c r="J43" s="376"/>
      <c r="K43" s="528">
        <f>[17]gesamtw!$G119</f>
        <v>0</v>
      </c>
      <c r="L43" s="991"/>
      <c r="M43" s="2"/>
      <c r="O43" s="989"/>
    </row>
    <row r="44" spans="1:15" s="350" customFormat="1" ht="24" hidden="1" customHeight="1" x14ac:dyDescent="0.4">
      <c r="A44" s="813">
        <v>13</v>
      </c>
      <c r="B44" s="985" t="str">
        <f>[17]gesamtw!$B120</f>
        <v/>
      </c>
      <c r="C44" s="376"/>
      <c r="D44" s="813">
        <f>[17]gesamtw!$C120</f>
        <v>0</v>
      </c>
      <c r="E44" s="813">
        <f>[17]gesamtw!$D120</f>
        <v>0</v>
      </c>
      <c r="F44" s="813">
        <f>[17]gesamtw!$E120</f>
        <v>0</v>
      </c>
      <c r="G44" s="813">
        <f>[17]gesamtw!$F120</f>
        <v>0</v>
      </c>
      <c r="H44" s="376"/>
      <c r="I44" s="993">
        <f>[17]gesamtw!$H120</f>
        <v>0</v>
      </c>
      <c r="J44" s="376"/>
      <c r="K44" s="528">
        <f>[17]gesamtw!$G120</f>
        <v>0</v>
      </c>
      <c r="L44" s="991"/>
      <c r="M44" s="2"/>
      <c r="O44" s="989"/>
    </row>
    <row r="45" spans="1:15" s="350" customFormat="1" ht="24" hidden="1" customHeight="1" x14ac:dyDescent="0.4">
      <c r="A45" s="813">
        <v>14</v>
      </c>
      <c r="B45" s="985" t="str">
        <f>[17]gesamtw!$B121</f>
        <v/>
      </c>
      <c r="C45" s="376"/>
      <c r="D45" s="813">
        <f>[17]gesamtw!$C121</f>
        <v>0</v>
      </c>
      <c r="E45" s="813">
        <f>[17]gesamtw!$D121</f>
        <v>0</v>
      </c>
      <c r="F45" s="813">
        <f>[17]gesamtw!$E121</f>
        <v>0</v>
      </c>
      <c r="G45" s="813">
        <f>[17]gesamtw!$F121</f>
        <v>0</v>
      </c>
      <c r="H45" s="376"/>
      <c r="I45" s="993">
        <f>[17]gesamtw!$H121</f>
        <v>0</v>
      </c>
      <c r="J45" s="376"/>
      <c r="K45" s="528">
        <f>[17]gesamtw!$G121</f>
        <v>0</v>
      </c>
      <c r="L45" s="991"/>
      <c r="M45" s="2"/>
      <c r="O45" s="989"/>
    </row>
    <row r="46" spans="1:15" s="350" customFormat="1" ht="24" hidden="1" customHeight="1" x14ac:dyDescent="0.4">
      <c r="A46" s="813">
        <v>15</v>
      </c>
      <c r="B46" s="985" t="str">
        <f>[17]gesamtw!$B122</f>
        <v/>
      </c>
      <c r="C46" s="376"/>
      <c r="D46" s="813">
        <f>[17]gesamtw!$C122</f>
        <v>0</v>
      </c>
      <c r="E46" s="813">
        <f>[17]gesamtw!$D122</f>
        <v>0</v>
      </c>
      <c r="F46" s="813">
        <f>[17]gesamtw!$E122</f>
        <v>0</v>
      </c>
      <c r="G46" s="813">
        <f>[17]gesamtw!$F122</f>
        <v>0</v>
      </c>
      <c r="H46" s="376"/>
      <c r="I46" s="993">
        <f>[17]gesamtw!$H122</f>
        <v>0</v>
      </c>
      <c r="J46" s="376"/>
      <c r="K46" s="528">
        <f>[17]gesamtw!$G122</f>
        <v>0</v>
      </c>
      <c r="L46" s="991"/>
      <c r="M46" s="2"/>
      <c r="O46" s="989"/>
    </row>
    <row r="47" spans="1:15" s="350" customFormat="1" ht="24" hidden="1" customHeight="1" x14ac:dyDescent="0.4">
      <c r="A47" s="813">
        <v>16</v>
      </c>
      <c r="B47" s="985" t="str">
        <f>[17]gesamtw!$B123</f>
        <v/>
      </c>
      <c r="C47" s="376"/>
      <c r="D47" s="813">
        <f>[17]gesamtw!$C123</f>
        <v>0</v>
      </c>
      <c r="E47" s="813">
        <f>[17]gesamtw!$D123</f>
        <v>0</v>
      </c>
      <c r="F47" s="813">
        <f>[17]gesamtw!$E123</f>
        <v>0</v>
      </c>
      <c r="G47" s="813">
        <f>[17]gesamtw!$F123</f>
        <v>0</v>
      </c>
      <c r="H47" s="947"/>
      <c r="I47" s="993">
        <f>[17]gesamtw!$H123</f>
        <v>0</v>
      </c>
      <c r="J47" s="947"/>
      <c r="K47" s="528">
        <f>[17]gesamtw!$G123</f>
        <v>0</v>
      </c>
      <c r="L47" s="991"/>
      <c r="M47" s="2"/>
      <c r="O47" s="989"/>
    </row>
    <row r="48" spans="1:15" s="350" customFormat="1" ht="24" hidden="1" customHeight="1" x14ac:dyDescent="0.4">
      <c r="A48" s="813">
        <v>17</v>
      </c>
      <c r="B48" s="985" t="str">
        <f>[17]gesamtw!$B124</f>
        <v/>
      </c>
      <c r="C48" s="376"/>
      <c r="D48" s="813">
        <f>[17]gesamtw!$C124</f>
        <v>0</v>
      </c>
      <c r="E48" s="813">
        <f>[17]gesamtw!$D124</f>
        <v>0</v>
      </c>
      <c r="F48" s="813">
        <f>[17]gesamtw!$E124</f>
        <v>0</v>
      </c>
      <c r="G48" s="813">
        <f>[17]gesamtw!$F124</f>
        <v>0</v>
      </c>
      <c r="H48" s="947"/>
      <c r="I48" s="993">
        <f>[17]gesamtw!$H124</f>
        <v>0</v>
      </c>
      <c r="J48" s="947"/>
      <c r="K48" s="528">
        <f>[17]gesamtw!$G124</f>
        <v>0</v>
      </c>
      <c r="L48" s="991"/>
      <c r="M48" s="2"/>
      <c r="O48" s="989"/>
    </row>
    <row r="49" spans="1:15" s="350" customFormat="1" ht="24" hidden="1" customHeight="1" x14ac:dyDescent="0.4">
      <c r="A49" s="813">
        <v>18</v>
      </c>
      <c r="B49" s="985" t="str">
        <f>[17]gesamtw!$B125</f>
        <v/>
      </c>
      <c r="C49" s="376"/>
      <c r="D49" s="813">
        <f>[17]gesamtw!$C125</f>
        <v>0</v>
      </c>
      <c r="E49" s="813">
        <f>[17]gesamtw!$D125</f>
        <v>0</v>
      </c>
      <c r="F49" s="813">
        <f>[17]gesamtw!$E125</f>
        <v>0</v>
      </c>
      <c r="G49" s="813">
        <f>[17]gesamtw!$F125</f>
        <v>0</v>
      </c>
      <c r="H49" s="947"/>
      <c r="I49" s="993">
        <f>[17]gesamtw!$H125</f>
        <v>0</v>
      </c>
      <c r="J49" s="947"/>
      <c r="K49" s="528">
        <f>[17]gesamtw!$G125</f>
        <v>0</v>
      </c>
      <c r="L49" s="991"/>
      <c r="M49" s="2"/>
      <c r="O49" s="989"/>
    </row>
    <row r="50" spans="1:15" s="350" customFormat="1" ht="20.25" hidden="1" customHeight="1" x14ac:dyDescent="0.4">
      <c r="A50" s="813">
        <v>19</v>
      </c>
      <c r="B50" s="985" t="str">
        <f>[17]gesamtw!$B126</f>
        <v/>
      </c>
      <c r="C50" s="376"/>
      <c r="D50" s="813">
        <f>[17]gesamtw!$C126</f>
        <v>0</v>
      </c>
      <c r="E50" s="813">
        <f>[17]gesamtw!$D126</f>
        <v>0</v>
      </c>
      <c r="F50" s="813">
        <f>[17]gesamtw!$E126</f>
        <v>0</v>
      </c>
      <c r="G50" s="813">
        <f>[17]gesamtw!$F126</f>
        <v>0</v>
      </c>
      <c r="H50" s="947"/>
      <c r="I50" s="993">
        <f>[17]gesamtw!$H126</f>
        <v>0</v>
      </c>
      <c r="J50" s="947"/>
      <c r="K50" s="528">
        <f>[17]gesamtw!$G126</f>
        <v>0</v>
      </c>
      <c r="O50" s="989"/>
    </row>
    <row r="51" spans="1:15" s="350" customFormat="1" ht="20.25" hidden="1" customHeight="1" x14ac:dyDescent="0.4">
      <c r="A51" s="813">
        <v>20</v>
      </c>
      <c r="B51" s="985" t="str">
        <f>[17]gesamtw!$B127</f>
        <v/>
      </c>
      <c r="C51" s="376"/>
      <c r="D51" s="813">
        <f>[17]gesamtw!$C127</f>
        <v>0</v>
      </c>
      <c r="E51" s="813">
        <f>[17]gesamtw!$D127</f>
        <v>0</v>
      </c>
      <c r="F51" s="813">
        <f>[17]gesamtw!$E127</f>
        <v>0</v>
      </c>
      <c r="G51" s="813">
        <f>[17]gesamtw!$F127</f>
        <v>0</v>
      </c>
      <c r="H51" s="947"/>
      <c r="I51" s="993">
        <f>[17]gesamtw!$H127</f>
        <v>0</v>
      </c>
      <c r="J51" s="947"/>
      <c r="K51" s="528">
        <f>[17]gesamtw!$G127</f>
        <v>0</v>
      </c>
      <c r="O51" s="989"/>
    </row>
    <row r="52" spans="1:15" s="350" customFormat="1" ht="20.25" hidden="1" customHeight="1" x14ac:dyDescent="0.4">
      <c r="A52" s="813">
        <v>21</v>
      </c>
      <c r="B52" s="985" t="str">
        <f>[17]gesamtw!$B128</f>
        <v/>
      </c>
      <c r="C52" s="376"/>
      <c r="D52" s="813">
        <f>[17]gesamtw!$C128</f>
        <v>0</v>
      </c>
      <c r="E52" s="813">
        <f>[17]gesamtw!$D128</f>
        <v>0</v>
      </c>
      <c r="F52" s="813">
        <f>[17]gesamtw!$E128</f>
        <v>0</v>
      </c>
      <c r="G52" s="813">
        <f>[17]gesamtw!$F128</f>
        <v>0</v>
      </c>
      <c r="H52" s="947"/>
      <c r="I52" s="993">
        <f>[17]gesamtw!$H128</f>
        <v>0</v>
      </c>
      <c r="J52" s="947"/>
      <c r="K52" s="528">
        <f>[17]gesamtw!$G128</f>
        <v>0</v>
      </c>
      <c r="O52" s="989"/>
    </row>
    <row r="53" spans="1:15" s="350" customFormat="1" ht="20.25" hidden="1" customHeight="1" x14ac:dyDescent="0.4">
      <c r="A53" s="813">
        <v>22</v>
      </c>
      <c r="B53" s="985" t="str">
        <f>[17]gesamtw!$B129</f>
        <v/>
      </c>
      <c r="C53" s="376"/>
      <c r="D53" s="813">
        <f>[17]gesamtw!$C129</f>
        <v>0</v>
      </c>
      <c r="E53" s="813">
        <f>[17]gesamtw!$D129</f>
        <v>0</v>
      </c>
      <c r="F53" s="813">
        <f>[17]gesamtw!$E129</f>
        <v>0</v>
      </c>
      <c r="G53" s="813">
        <f>[17]gesamtw!$F129</f>
        <v>0</v>
      </c>
      <c r="H53" s="947"/>
      <c r="I53" s="993">
        <f>[17]gesamtw!$H129</f>
        <v>0</v>
      </c>
      <c r="J53" s="947"/>
      <c r="K53" s="528">
        <f>[17]gesamtw!$G129</f>
        <v>0</v>
      </c>
      <c r="O53" s="989"/>
    </row>
    <row r="54" spans="1:15" ht="12.75" customHeight="1" x14ac:dyDescent="0.25">
      <c r="A54" s="48"/>
      <c r="B54" s="48"/>
      <c r="C54" s="48"/>
      <c r="D54" s="48"/>
      <c r="E54" s="48"/>
      <c r="F54" s="48"/>
      <c r="G54" s="48"/>
      <c r="I54" s="48"/>
      <c r="K54" s="48"/>
      <c r="L54" s="236"/>
      <c r="O54" s="48"/>
    </row>
    <row r="55" spans="1:15" ht="12" customHeight="1" x14ac:dyDescent="0.3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N55" s="53"/>
      <c r="O55" s="53"/>
    </row>
    <row r="56" spans="1:15" s="808" customFormat="1" ht="22" x14ac:dyDescent="0.6">
      <c r="A56" s="806"/>
      <c r="B56" s="806"/>
      <c r="C56" s="806"/>
      <c r="D56" s="807" t="s">
        <v>59</v>
      </c>
      <c r="E56" s="806"/>
      <c r="F56" s="806"/>
      <c r="G56" s="503" t="str">
        <f>CONCATENATE(mannschaften!I2)</f>
        <v>LPR. Karl Schusterbauer</v>
      </c>
      <c r="I56" s="806"/>
      <c r="M56" s="5"/>
      <c r="N56" s="806"/>
      <c r="O56" s="806"/>
    </row>
    <row r="57" spans="1:15" ht="22" customHeight="1" x14ac:dyDescent="0.6">
      <c r="A57" s="76"/>
      <c r="B57" s="76"/>
      <c r="C57" s="76"/>
      <c r="D57" s="48"/>
      <c r="E57" s="48"/>
      <c r="F57" s="48"/>
      <c r="G57" s="503" t="s">
        <v>81</v>
      </c>
      <c r="H57" s="503"/>
      <c r="I57" s="503"/>
      <c r="J57" s="503"/>
      <c r="K57" s="503"/>
      <c r="N57" s="76"/>
      <c r="O57" s="76"/>
    </row>
    <row r="58" spans="1:15" ht="22" x14ac:dyDescent="0.6">
      <c r="A58" s="48"/>
      <c r="B58" s="48"/>
      <c r="C58" s="48"/>
      <c r="D58" s="48"/>
      <c r="E58" s="48"/>
      <c r="F58" s="48"/>
      <c r="G58" s="48"/>
      <c r="H58" s="237"/>
      <c r="I58" s="48"/>
      <c r="J58" s="237"/>
      <c r="K58" s="503"/>
      <c r="N58" s="48"/>
      <c r="O58" s="48"/>
    </row>
    <row r="59" spans="1:15" ht="12.75" customHeight="1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N59" s="76"/>
      <c r="O59" s="76"/>
    </row>
    <row r="60" spans="1:15" ht="12.75" customHeight="1" x14ac:dyDescent="0.5">
      <c r="A60" s="48"/>
      <c r="B60" s="48"/>
      <c r="C60" s="48"/>
      <c r="D60" s="48"/>
      <c r="E60" s="48"/>
      <c r="F60" s="48"/>
      <c r="G60" s="48"/>
      <c r="H60" s="237"/>
      <c r="I60" s="48"/>
      <c r="J60" s="237"/>
      <c r="K60" s="48"/>
      <c r="L60" s="46"/>
      <c r="N60" s="48"/>
      <c r="O60" s="48"/>
    </row>
    <row r="61" spans="1:15" ht="12.75" customHeight="1" x14ac:dyDescent="0.2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N61" s="48"/>
      <c r="O61" s="48"/>
    </row>
  </sheetData>
  <sheetProtection selectLockedCells="1" selectUnlockedCells="1"/>
  <sortState xmlns:xlrd2="http://schemas.microsoft.com/office/spreadsheetml/2017/richdata2" ref="B29:K39">
    <sortCondition descending="1" ref="K29:K39"/>
  </sortState>
  <mergeCells count="2">
    <mergeCell ref="B3:K3"/>
    <mergeCell ref="I1:L1"/>
  </mergeCells>
  <pageMargins left="0.82677165354330717" right="0.59055118110236227" top="0.94488188976377963" bottom="0.78740157480314965" header="0.43307086614173229" footer="0.51181102362204722"/>
  <pageSetup paperSize="9" scale="75" firstPageNumber="0" orientation="portrait" r:id="rId1"/>
  <headerFooter alignWithMargins="0">
    <oddHeader>&amp;L&amp;G</oddHeader>
    <oddFooter>&amp;L&amp;G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N55"/>
  <sheetViews>
    <sheetView topLeftCell="A9" zoomScale="55" zoomScaleNormal="55" workbookViewId="0">
      <selection activeCell="AL16" sqref="AL16"/>
    </sheetView>
  </sheetViews>
  <sheetFormatPr baseColWidth="10" defaultColWidth="10.7265625" defaultRowHeight="12.75" customHeight="1" x14ac:dyDescent="0.25"/>
  <cols>
    <col min="1" max="1" width="7" style="28" customWidth="1"/>
    <col min="2" max="2" width="39.26953125" style="28" customWidth="1"/>
    <col min="3" max="3" width="10.7265625" style="28" customWidth="1"/>
    <col min="4" max="4" width="5.26953125" style="28" customWidth="1"/>
    <col min="5" max="7" width="7" style="28" customWidth="1"/>
    <col min="8" max="8" width="1.26953125" style="28" customWidth="1"/>
    <col min="9" max="9" width="14.453125" style="28" customWidth="1"/>
    <col min="10" max="10" width="0.81640625" style="28" customWidth="1"/>
    <col min="11" max="11" width="12.26953125" style="28" customWidth="1"/>
    <col min="12" max="12" width="1.54296875" style="28" customWidth="1"/>
    <col min="13" max="13" width="31.7265625" hidden="1" customWidth="1"/>
    <col min="14" max="14" width="2.7265625" style="28" hidden="1" customWidth="1"/>
    <col min="15" max="15" width="31.1796875" style="28" hidden="1" customWidth="1"/>
    <col min="16" max="16" width="43.453125" style="28" hidden="1" customWidth="1"/>
    <col min="17" max="21" width="3.453125" style="28" hidden="1" customWidth="1"/>
    <col min="22" max="22" width="45" style="28" hidden="1" customWidth="1"/>
    <col min="23" max="24" width="2.453125" style="28" hidden="1" customWidth="1"/>
    <col min="25" max="27" width="8.1796875" style="28" hidden="1" customWidth="1"/>
    <col min="28" max="28" width="2.453125" style="28" hidden="1" customWidth="1"/>
    <col min="29" max="29" width="13" style="28" hidden="1" customWidth="1"/>
    <col min="30" max="30" width="2.81640625" style="28" hidden="1" customWidth="1"/>
    <col min="31" max="35" width="10.7265625" style="28" hidden="1" customWidth="1"/>
    <col min="36" max="37" width="10.7265625" style="28" customWidth="1"/>
    <col min="38" max="16384" width="10.7265625" style="28"/>
  </cols>
  <sheetData>
    <row r="1" spans="1:40" ht="35" x14ac:dyDescent="0.7">
      <c r="A1" s="47"/>
      <c r="B1" s="47"/>
      <c r="H1" s="258" t="s">
        <v>15</v>
      </c>
      <c r="I1" s="1132">
        <f ca="1">TODAY()</f>
        <v>46265</v>
      </c>
      <c r="J1" s="1132"/>
      <c r="K1" s="1132"/>
      <c r="N1" s="49"/>
      <c r="O1" s="46"/>
    </row>
    <row r="2" spans="1:40" ht="6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N2" s="48"/>
      <c r="O2" s="48"/>
    </row>
    <row r="3" spans="1:40" ht="28" x14ac:dyDescent="0.5">
      <c r="A3" s="48"/>
      <c r="B3" s="1126" t="str">
        <f>CONCATENATE(mannschaften!C1)</f>
        <v>Meisterschaftsturnier der OÖ.Unterliga Nord</v>
      </c>
      <c r="C3" s="1126"/>
      <c r="D3" s="1126"/>
      <c r="E3" s="1126"/>
      <c r="F3" s="1126"/>
      <c r="G3" s="1126"/>
      <c r="H3" s="1126"/>
      <c r="I3" s="1126"/>
      <c r="J3" s="1126"/>
      <c r="K3" s="1126"/>
      <c r="L3" s="48"/>
      <c r="N3" s="238"/>
      <c r="O3" s="49"/>
    </row>
    <row r="4" spans="1:40" ht="7.5" customHeight="1" x14ac:dyDescent="0.4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N4" s="52"/>
      <c r="O4" s="52"/>
    </row>
    <row r="5" spans="1:40" ht="29.5" x14ac:dyDescent="0.55000000000000004">
      <c r="A5" s="52"/>
      <c r="B5" s="29" t="s">
        <v>34</v>
      </c>
      <c r="C5" s="87" t="str">
        <f>IF(G26=1,Termine!B4,IF(G26=2,Termine!B5,IF(G26=3,Termine!B6,IF(G26=4,Termine!B7,IF(G26=5,Termine!B8,IF(G26=6,Termine!B9,IF(G26=7,Termine!B10,IF(G26=8,Termine!B11,IF(G26=9,Termine!B12,IF(G26=10,Termine!B13,))))))))))</f>
        <v>ASVÖ TSV-PW St. Marienkirchen/S. 1</v>
      </c>
      <c r="E5" s="87"/>
      <c r="F5" s="87"/>
      <c r="H5" s="52"/>
      <c r="I5" s="52"/>
      <c r="J5" s="52"/>
      <c r="K5" s="52"/>
      <c r="L5" s="52"/>
      <c r="N5" s="52"/>
      <c r="O5" s="52"/>
    </row>
    <row r="6" spans="1:40" ht="8.25" customHeight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N6" s="52"/>
      <c r="O6" s="52"/>
    </row>
    <row r="7" spans="1:40" s="31" customFormat="1" ht="25" x14ac:dyDescent="0.5">
      <c r="A7" s="437"/>
      <c r="B7" s="436" t="s">
        <v>2</v>
      </c>
      <c r="C7" s="436"/>
      <c r="D7" s="436"/>
      <c r="E7" s="799" t="s">
        <v>54</v>
      </c>
      <c r="F7" s="799" t="s">
        <v>55</v>
      </c>
      <c r="G7" s="799" t="s">
        <v>56</v>
      </c>
      <c r="H7" s="436"/>
      <c r="I7" s="957" t="s">
        <v>1</v>
      </c>
      <c r="J7" s="180"/>
      <c r="K7" s="957" t="s">
        <v>0</v>
      </c>
      <c r="L7" s="439"/>
      <c r="N7" s="46"/>
      <c r="O7" s="46"/>
    </row>
    <row r="8" spans="1:40" ht="9" customHeight="1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  <c r="K8" s="53"/>
      <c r="L8" s="48"/>
      <c r="N8" s="48"/>
      <c r="O8" s="48"/>
    </row>
    <row r="9" spans="1:40" s="350" customFormat="1" ht="20" x14ac:dyDescent="0.4">
      <c r="A9" s="422">
        <v>1</v>
      </c>
      <c r="B9" s="373" t="e">
        <f ca="1">INDEX(V$9:V$24,MATCH($M9,$O$9:$O$24,0))</f>
        <v>#REF!</v>
      </c>
      <c r="C9" s="373"/>
      <c r="D9" s="373"/>
      <c r="E9" s="422" t="e">
        <f t="shared" ref="E9:E24" ca="1" si="0">INDEX(Y$9:Y$24,MATCH($M9,$O$9:$O$24,0))</f>
        <v>#REF!</v>
      </c>
      <c r="F9" s="422" t="e">
        <f t="shared" ref="F9:F24" ca="1" si="1">INDEX(Z$9:Z$24,MATCH($M9,$O$9:$O$24,0))</f>
        <v>#REF!</v>
      </c>
      <c r="G9" s="422" t="e">
        <f t="shared" ref="G9:G24" ca="1" si="2">INDEX(AA$9:AA$24,MATCH($M9,$O$9:$O$24,0))</f>
        <v>#REF!</v>
      </c>
      <c r="H9" s="373"/>
      <c r="I9" s="987" t="e">
        <f t="shared" ref="I9:I24" ca="1" si="3">INDEX(AC$9:AC$24,MATCH($M9,$O$9:$O$24,0))</f>
        <v>#REF!</v>
      </c>
      <c r="J9" s="373"/>
      <c r="K9" s="490" t="e">
        <f t="shared" ref="K9:K24" ca="1" si="4">INDEX(AE$9:AE$24,MATCH($M9,$O$9:$O$24,0))</f>
        <v>#REF!</v>
      </c>
      <c r="L9" s="373"/>
      <c r="M9" s="378" t="e">
        <f t="shared" ref="M9:M24" ca="1" si="5">LARGE($O$9:$O$24,A9)</f>
        <v>#REF!</v>
      </c>
      <c r="N9" s="373"/>
      <c r="O9" s="373" t="e">
        <f ca="1">(AE9*100+AC9)*10000+17-A9</f>
        <v>#REF!</v>
      </c>
      <c r="P9" s="373" t="e">
        <f t="shared" ref="P9:P24" ca="1" si="6">INDEX($V$9:$V$24,MATCH(M9,$O$9:$O$24,0))</f>
        <v>#REF!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 t="e">
        <f ca="1">INDIRECT(CONCATENATE("'A",(_xlfn.SHEET()-3)/2+6,"'!AY",ROW()-3))</f>
        <v>#REF!</v>
      </c>
      <c r="Z9" s="988" t="e">
        <f ca="1">INDIRECT(CONCATENATE("'A",(_xlfn.SHEET()-3)/2+6,"'!AZ",ROW()-3))</f>
        <v>#REF!</v>
      </c>
      <c r="AA9" s="988" t="e">
        <f ca="1">INDIRECT(CONCATENATE("'A",(_xlfn.SHEET()-3)/2+6,"'!BA",ROW()-3))</f>
        <v>#REF!</v>
      </c>
      <c r="AB9" s="988"/>
      <c r="AC9" s="378" t="e">
        <f ca="1">INDIRECT(CONCATENATE("'A",(_xlfn.SHEET()-3)/2+6,"'!AW",ROW()-3))</f>
        <v>#REF!</v>
      </c>
      <c r="AD9" s="988"/>
      <c r="AE9" s="988" t="e">
        <f ca="1">INDIRECT(CONCATENATE("'A",(_xlfn.SHEET()-3)/2+6,"'!AV",ROW()-3))</f>
        <v>#REF!</v>
      </c>
      <c r="AF9" s="373"/>
      <c r="AG9" s="373"/>
      <c r="AH9" s="373"/>
    </row>
    <row r="10" spans="1:40" s="350" customFormat="1" ht="20" x14ac:dyDescent="0.4">
      <c r="A10" s="422">
        <v>2</v>
      </c>
      <c r="B10" s="373" t="e">
        <f t="shared" ref="B10:B24" ca="1" si="7">INDEX($V$9:$V$24,MATCH(M10,$O$9:$O$24,0))</f>
        <v>#REF!</v>
      </c>
      <c r="C10" s="373"/>
      <c r="D10" s="373"/>
      <c r="E10" s="422" t="e">
        <f t="shared" ca="1" si="0"/>
        <v>#REF!</v>
      </c>
      <c r="F10" s="422" t="e">
        <f t="shared" ca="1" si="1"/>
        <v>#REF!</v>
      </c>
      <c r="G10" s="422" t="e">
        <f t="shared" ca="1" si="2"/>
        <v>#REF!</v>
      </c>
      <c r="H10" s="373"/>
      <c r="I10" s="987" t="e">
        <f t="shared" ca="1" si="3"/>
        <v>#REF!</v>
      </c>
      <c r="J10" s="373"/>
      <c r="K10" s="490" t="e">
        <f t="shared" ca="1" si="4"/>
        <v>#REF!</v>
      </c>
      <c r="L10" s="373"/>
      <c r="M10" s="378" t="e">
        <f t="shared" ca="1" si="5"/>
        <v>#REF!</v>
      </c>
      <c r="N10" s="373"/>
      <c r="O10" s="373" t="e">
        <f t="shared" ref="O10:O24" ca="1" si="8">(AE10*100+AC10)*10000+17-A10</f>
        <v>#REF!</v>
      </c>
      <c r="P10" s="373" t="e">
        <f t="shared" ca="1" si="6"/>
        <v>#REF!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 t="e">
        <f t="shared" ref="Y10:Y24" ca="1" si="9">INDIRECT(CONCATENATE("'A",(_xlfn.SHEET()-3)/2+6,"'!AY",ROW()-3))</f>
        <v>#REF!</v>
      </c>
      <c r="Z10" s="988" t="e">
        <f t="shared" ref="Z10:Z24" ca="1" si="10">INDIRECT(CONCATENATE("'A",(_xlfn.SHEET()-3)/2+6,"'!AZ",ROW()-3))</f>
        <v>#REF!</v>
      </c>
      <c r="AA10" s="988" t="e">
        <f t="shared" ref="AA10:AA24" ca="1" si="11">INDIRECT(CONCATENATE("'A",(_xlfn.SHEET()-3)/2+6,"'!BA",ROW()-3))</f>
        <v>#REF!</v>
      </c>
      <c r="AB10" s="988"/>
      <c r="AC10" s="378" t="e">
        <f t="shared" ref="AC10:AC24" ca="1" si="12">INDIRECT(CONCATENATE("'A",(_xlfn.SHEET()-3)/2+6,"'!AW",ROW()-3))</f>
        <v>#REF!</v>
      </c>
      <c r="AD10" s="988"/>
      <c r="AE10" s="988" t="e">
        <f t="shared" ref="AE10:AE24" ca="1" si="13">INDIRECT(CONCATENATE("'A",(_xlfn.SHEET()-3)/2+6,"'!AV",ROW()-3))</f>
        <v>#REF!</v>
      </c>
      <c r="AF10" s="373"/>
      <c r="AG10" s="373"/>
      <c r="AH10" s="373"/>
      <c r="AN10" s="1028"/>
    </row>
    <row r="11" spans="1:40" s="350" customFormat="1" ht="20" x14ac:dyDescent="0.4">
      <c r="A11" s="422">
        <v>3</v>
      </c>
      <c r="B11" s="373" t="e">
        <f t="shared" ca="1" si="7"/>
        <v>#REF!</v>
      </c>
      <c r="C11" s="373"/>
      <c r="D11" s="373"/>
      <c r="E11" s="422" t="e">
        <f t="shared" ca="1" si="0"/>
        <v>#REF!</v>
      </c>
      <c r="F11" s="422" t="e">
        <f t="shared" ca="1" si="1"/>
        <v>#REF!</v>
      </c>
      <c r="G11" s="422" t="e">
        <f t="shared" ca="1" si="2"/>
        <v>#REF!</v>
      </c>
      <c r="H11" s="373"/>
      <c r="I11" s="987" t="e">
        <f t="shared" ca="1" si="3"/>
        <v>#REF!</v>
      </c>
      <c r="J11" s="373"/>
      <c r="K11" s="490" t="e">
        <f t="shared" ca="1" si="4"/>
        <v>#REF!</v>
      </c>
      <c r="L11" s="373"/>
      <c r="M11" s="378" t="e">
        <f t="shared" ca="1" si="5"/>
        <v>#REF!</v>
      </c>
      <c r="N11" s="373"/>
      <c r="O11" s="373" t="e">
        <f t="shared" ca="1" si="8"/>
        <v>#REF!</v>
      </c>
      <c r="P11" s="373" t="e">
        <f t="shared" ca="1" si="6"/>
        <v>#REF!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 t="e">
        <f t="shared" ca="1" si="9"/>
        <v>#REF!</v>
      </c>
      <c r="Z11" s="988" t="e">
        <f t="shared" ca="1" si="10"/>
        <v>#REF!</v>
      </c>
      <c r="AA11" s="988" t="e">
        <f t="shared" ca="1" si="11"/>
        <v>#REF!</v>
      </c>
      <c r="AB11" s="988"/>
      <c r="AC11" s="378" t="e">
        <f t="shared" ca="1" si="12"/>
        <v>#REF!</v>
      </c>
      <c r="AD11" s="988"/>
      <c r="AE11" s="988" t="e">
        <f t="shared" ca="1" si="13"/>
        <v>#REF!</v>
      </c>
      <c r="AF11" s="373"/>
      <c r="AG11" s="373"/>
      <c r="AH11" s="373"/>
    </row>
    <row r="12" spans="1:40" s="350" customFormat="1" ht="20" x14ac:dyDescent="0.4">
      <c r="A12" s="422">
        <v>4</v>
      </c>
      <c r="B12" s="373" t="e">
        <f t="shared" ca="1" si="7"/>
        <v>#REF!</v>
      </c>
      <c r="C12" s="373"/>
      <c r="D12" s="373"/>
      <c r="E12" s="422" t="e">
        <f t="shared" ca="1" si="0"/>
        <v>#REF!</v>
      </c>
      <c r="F12" s="422" t="e">
        <f t="shared" ca="1" si="1"/>
        <v>#REF!</v>
      </c>
      <c r="G12" s="422" t="e">
        <f t="shared" ca="1" si="2"/>
        <v>#REF!</v>
      </c>
      <c r="H12" s="373"/>
      <c r="I12" s="987" t="e">
        <f t="shared" ca="1" si="3"/>
        <v>#REF!</v>
      </c>
      <c r="J12" s="373"/>
      <c r="K12" s="490" t="e">
        <f t="shared" ca="1" si="4"/>
        <v>#REF!</v>
      </c>
      <c r="L12" s="373"/>
      <c r="M12" s="378" t="e">
        <f t="shared" ca="1" si="5"/>
        <v>#REF!</v>
      </c>
      <c r="N12" s="373"/>
      <c r="O12" s="373" t="e">
        <f t="shared" ca="1" si="8"/>
        <v>#REF!</v>
      </c>
      <c r="P12" s="373" t="e">
        <f t="shared" ca="1" si="6"/>
        <v>#REF!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 t="e">
        <f t="shared" ca="1" si="9"/>
        <v>#REF!</v>
      </c>
      <c r="Z12" s="988" t="e">
        <f t="shared" ca="1" si="10"/>
        <v>#REF!</v>
      </c>
      <c r="AA12" s="988" t="e">
        <f t="shared" ca="1" si="11"/>
        <v>#REF!</v>
      </c>
      <c r="AB12" s="988"/>
      <c r="AC12" s="378" t="e">
        <f t="shared" ca="1" si="12"/>
        <v>#REF!</v>
      </c>
      <c r="AD12" s="988"/>
      <c r="AE12" s="988" t="e">
        <f t="shared" ca="1" si="13"/>
        <v>#REF!</v>
      </c>
      <c r="AF12" s="373"/>
      <c r="AG12" s="373"/>
      <c r="AH12" s="373"/>
    </row>
    <row r="13" spans="1:40" s="350" customFormat="1" ht="20" x14ac:dyDescent="0.4">
      <c r="A13" s="422">
        <v>5</v>
      </c>
      <c r="B13" s="373" t="e">
        <f t="shared" ca="1" si="7"/>
        <v>#REF!</v>
      </c>
      <c r="C13" s="373"/>
      <c r="D13" s="373"/>
      <c r="E13" s="422" t="e">
        <f t="shared" ca="1" si="0"/>
        <v>#REF!</v>
      </c>
      <c r="F13" s="422" t="e">
        <f t="shared" ca="1" si="1"/>
        <v>#REF!</v>
      </c>
      <c r="G13" s="422" t="e">
        <f t="shared" ca="1" si="2"/>
        <v>#REF!</v>
      </c>
      <c r="H13" s="373"/>
      <c r="I13" s="987" t="e">
        <f t="shared" ca="1" si="3"/>
        <v>#REF!</v>
      </c>
      <c r="J13" s="373"/>
      <c r="K13" s="490" t="e">
        <f t="shared" ca="1" si="4"/>
        <v>#REF!</v>
      </c>
      <c r="L13" s="373"/>
      <c r="M13" s="378" t="e">
        <f t="shared" ca="1" si="5"/>
        <v>#REF!</v>
      </c>
      <c r="N13" s="373"/>
      <c r="O13" s="373" t="e">
        <f t="shared" ca="1" si="8"/>
        <v>#REF!</v>
      </c>
      <c r="P13" s="373" t="e">
        <f t="shared" ca="1" si="6"/>
        <v>#REF!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 t="e">
        <f t="shared" ca="1" si="9"/>
        <v>#REF!</v>
      </c>
      <c r="Z13" s="988" t="e">
        <f t="shared" ca="1" si="10"/>
        <v>#REF!</v>
      </c>
      <c r="AA13" s="988" t="e">
        <f t="shared" ca="1" si="11"/>
        <v>#REF!</v>
      </c>
      <c r="AB13" s="988"/>
      <c r="AC13" s="378" t="e">
        <f t="shared" ca="1" si="12"/>
        <v>#REF!</v>
      </c>
      <c r="AD13" s="988"/>
      <c r="AE13" s="988" t="e">
        <f t="shared" ca="1" si="13"/>
        <v>#REF!</v>
      </c>
      <c r="AF13" s="373"/>
      <c r="AG13" s="373"/>
      <c r="AH13" s="373"/>
    </row>
    <row r="14" spans="1:40" s="350" customFormat="1" ht="20" x14ac:dyDescent="0.4">
      <c r="A14" s="422">
        <v>6</v>
      </c>
      <c r="B14" s="373" t="e">
        <f t="shared" ca="1" si="7"/>
        <v>#REF!</v>
      </c>
      <c r="C14" s="373"/>
      <c r="D14" s="373"/>
      <c r="E14" s="422" t="e">
        <f t="shared" ca="1" si="0"/>
        <v>#REF!</v>
      </c>
      <c r="F14" s="422" t="e">
        <f t="shared" ca="1" si="1"/>
        <v>#REF!</v>
      </c>
      <c r="G14" s="422" t="e">
        <f t="shared" ca="1" si="2"/>
        <v>#REF!</v>
      </c>
      <c r="H14" s="373"/>
      <c r="I14" s="987" t="e">
        <f t="shared" ca="1" si="3"/>
        <v>#REF!</v>
      </c>
      <c r="J14" s="373"/>
      <c r="K14" s="490" t="e">
        <f t="shared" ca="1" si="4"/>
        <v>#REF!</v>
      </c>
      <c r="L14" s="373"/>
      <c r="M14" s="378" t="e">
        <f t="shared" ca="1" si="5"/>
        <v>#REF!</v>
      </c>
      <c r="N14" s="373"/>
      <c r="O14" s="373" t="e">
        <f t="shared" ca="1" si="8"/>
        <v>#REF!</v>
      </c>
      <c r="P14" s="373" t="e">
        <f t="shared" ca="1" si="6"/>
        <v>#REF!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 t="e">
        <f t="shared" ca="1" si="9"/>
        <v>#REF!</v>
      </c>
      <c r="Z14" s="988" t="e">
        <f t="shared" ca="1" si="10"/>
        <v>#REF!</v>
      </c>
      <c r="AA14" s="988" t="e">
        <f t="shared" ca="1" si="11"/>
        <v>#REF!</v>
      </c>
      <c r="AB14" s="988"/>
      <c r="AC14" s="378" t="e">
        <f t="shared" ca="1" si="12"/>
        <v>#REF!</v>
      </c>
      <c r="AD14" s="988"/>
      <c r="AE14" s="988" t="e">
        <f t="shared" ca="1" si="13"/>
        <v>#REF!</v>
      </c>
      <c r="AF14" s="373"/>
      <c r="AG14" s="373"/>
      <c r="AH14" s="373"/>
    </row>
    <row r="15" spans="1:40" s="350" customFormat="1" ht="20" x14ac:dyDescent="0.4">
      <c r="A15" s="422">
        <v>7</v>
      </c>
      <c r="B15" s="373" t="e">
        <f t="shared" ca="1" si="7"/>
        <v>#REF!</v>
      </c>
      <c r="C15" s="373"/>
      <c r="D15" s="373"/>
      <c r="E15" s="422" t="e">
        <f t="shared" ca="1" si="0"/>
        <v>#REF!</v>
      </c>
      <c r="F15" s="422" t="e">
        <f t="shared" ca="1" si="1"/>
        <v>#REF!</v>
      </c>
      <c r="G15" s="422" t="e">
        <f t="shared" ca="1" si="2"/>
        <v>#REF!</v>
      </c>
      <c r="H15" s="373"/>
      <c r="I15" s="987" t="e">
        <f t="shared" ca="1" si="3"/>
        <v>#REF!</v>
      </c>
      <c r="J15" s="373"/>
      <c r="K15" s="490" t="e">
        <f t="shared" ca="1" si="4"/>
        <v>#REF!</v>
      </c>
      <c r="L15" s="373"/>
      <c r="M15" s="378" t="e">
        <f t="shared" ca="1" si="5"/>
        <v>#REF!</v>
      </c>
      <c r="N15" s="373"/>
      <c r="O15" s="373" t="e">
        <f t="shared" ca="1" si="8"/>
        <v>#REF!</v>
      </c>
      <c r="P15" s="373" t="e">
        <f t="shared" ca="1" si="6"/>
        <v>#REF!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 t="e">
        <f t="shared" ca="1" si="9"/>
        <v>#REF!</v>
      </c>
      <c r="Z15" s="988" t="e">
        <f t="shared" ca="1" si="10"/>
        <v>#REF!</v>
      </c>
      <c r="AA15" s="988" t="e">
        <f t="shared" ca="1" si="11"/>
        <v>#REF!</v>
      </c>
      <c r="AB15" s="988"/>
      <c r="AC15" s="378" t="e">
        <f t="shared" ca="1" si="12"/>
        <v>#REF!</v>
      </c>
      <c r="AD15" s="988"/>
      <c r="AE15" s="988" t="e">
        <f t="shared" ca="1" si="13"/>
        <v>#REF!</v>
      </c>
      <c r="AF15" s="373"/>
      <c r="AG15" s="373"/>
      <c r="AH15" s="373"/>
    </row>
    <row r="16" spans="1:40" s="350" customFormat="1" ht="20" x14ac:dyDescent="0.4">
      <c r="A16" s="422">
        <v>8</v>
      </c>
      <c r="B16" s="373" t="e">
        <f t="shared" ca="1" si="7"/>
        <v>#REF!</v>
      </c>
      <c r="C16" s="373"/>
      <c r="D16" s="373"/>
      <c r="E16" s="422" t="e">
        <f t="shared" ca="1" si="0"/>
        <v>#REF!</v>
      </c>
      <c r="F16" s="422" t="e">
        <f t="shared" ca="1" si="1"/>
        <v>#REF!</v>
      </c>
      <c r="G16" s="422" t="e">
        <f t="shared" ca="1" si="2"/>
        <v>#REF!</v>
      </c>
      <c r="H16" s="373"/>
      <c r="I16" s="987" t="e">
        <f t="shared" ca="1" si="3"/>
        <v>#REF!</v>
      </c>
      <c r="J16" s="373"/>
      <c r="K16" s="490" t="e">
        <f t="shared" ca="1" si="4"/>
        <v>#REF!</v>
      </c>
      <c r="L16" s="373"/>
      <c r="M16" s="378" t="e">
        <f t="shared" ca="1" si="5"/>
        <v>#REF!</v>
      </c>
      <c r="N16" s="373"/>
      <c r="O16" s="373" t="e">
        <f t="shared" ca="1" si="8"/>
        <v>#REF!</v>
      </c>
      <c r="P16" s="373" t="e">
        <f t="shared" ca="1" si="6"/>
        <v>#REF!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 t="e">
        <f t="shared" ca="1" si="9"/>
        <v>#REF!</v>
      </c>
      <c r="Z16" s="988" t="e">
        <f t="shared" ca="1" si="10"/>
        <v>#REF!</v>
      </c>
      <c r="AA16" s="988" t="e">
        <f t="shared" ca="1" si="11"/>
        <v>#REF!</v>
      </c>
      <c r="AB16" s="988"/>
      <c r="AC16" s="378" t="e">
        <f t="shared" ca="1" si="12"/>
        <v>#REF!</v>
      </c>
      <c r="AD16" s="988"/>
      <c r="AE16" s="988" t="e">
        <f t="shared" ca="1" si="13"/>
        <v>#REF!</v>
      </c>
      <c r="AF16" s="373"/>
      <c r="AG16" s="373"/>
      <c r="AH16" s="373"/>
    </row>
    <row r="17" spans="1:34" s="350" customFormat="1" ht="20" x14ac:dyDescent="0.4">
      <c r="A17" s="422">
        <v>9</v>
      </c>
      <c r="B17" s="373" t="e">
        <f t="shared" ca="1" si="7"/>
        <v>#REF!</v>
      </c>
      <c r="C17" s="373"/>
      <c r="D17" s="373"/>
      <c r="E17" s="422" t="e">
        <f t="shared" ca="1" si="0"/>
        <v>#REF!</v>
      </c>
      <c r="F17" s="422" t="e">
        <f t="shared" ca="1" si="1"/>
        <v>#REF!</v>
      </c>
      <c r="G17" s="422" t="e">
        <f t="shared" ca="1" si="2"/>
        <v>#REF!</v>
      </c>
      <c r="H17" s="373"/>
      <c r="I17" s="987" t="e">
        <f t="shared" ca="1" si="3"/>
        <v>#REF!</v>
      </c>
      <c r="J17" s="373"/>
      <c r="K17" s="490" t="e">
        <f t="shared" ca="1" si="4"/>
        <v>#REF!</v>
      </c>
      <c r="L17" s="373"/>
      <c r="M17" s="378" t="e">
        <f t="shared" ca="1" si="5"/>
        <v>#REF!</v>
      </c>
      <c r="N17" s="373"/>
      <c r="O17" s="373" t="e">
        <f t="shared" ca="1" si="8"/>
        <v>#REF!</v>
      </c>
      <c r="P17" s="373" t="e">
        <f t="shared" ca="1" si="6"/>
        <v>#REF!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 t="e">
        <f t="shared" ca="1" si="9"/>
        <v>#REF!</v>
      </c>
      <c r="Z17" s="988" t="e">
        <f t="shared" ca="1" si="10"/>
        <v>#REF!</v>
      </c>
      <c r="AA17" s="988" t="e">
        <f t="shared" ca="1" si="11"/>
        <v>#REF!</v>
      </c>
      <c r="AB17" s="988"/>
      <c r="AC17" s="378" t="e">
        <f t="shared" ca="1" si="12"/>
        <v>#REF!</v>
      </c>
      <c r="AD17" s="988"/>
      <c r="AE17" s="988" t="e">
        <f t="shared" ca="1" si="13"/>
        <v>#REF!</v>
      </c>
      <c r="AF17" s="373"/>
      <c r="AG17" s="373"/>
      <c r="AH17" s="373"/>
    </row>
    <row r="18" spans="1:34" s="350" customFormat="1" ht="20" hidden="1" x14ac:dyDescent="0.4">
      <c r="A18" s="422">
        <v>10</v>
      </c>
      <c r="B18" s="373" t="e">
        <f t="shared" ca="1" si="7"/>
        <v>#REF!</v>
      </c>
      <c r="C18" s="373"/>
      <c r="D18" s="373"/>
      <c r="E18" s="373" t="e">
        <f t="shared" ca="1" si="0"/>
        <v>#REF!</v>
      </c>
      <c r="F18" s="373" t="e">
        <f t="shared" ca="1" si="1"/>
        <v>#REF!</v>
      </c>
      <c r="G18" s="373" t="e">
        <f t="shared" ca="1" si="2"/>
        <v>#REF!</v>
      </c>
      <c r="H18" s="373"/>
      <c r="I18" s="987" t="e">
        <f t="shared" ca="1" si="3"/>
        <v>#REF!</v>
      </c>
      <c r="J18" s="373"/>
      <c r="K18" s="373" t="e">
        <f t="shared" ca="1" si="4"/>
        <v>#REF!</v>
      </c>
      <c r="L18" s="373"/>
      <c r="M18" s="378" t="e">
        <f t="shared" ca="1" si="5"/>
        <v>#REF!</v>
      </c>
      <c r="N18" s="373"/>
      <c r="O18" s="373" t="e">
        <f t="shared" ca="1" si="8"/>
        <v>#REF!</v>
      </c>
      <c r="P18" s="373" t="e">
        <f t="shared" ca="1" si="6"/>
        <v>#REF!</v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 t="e">
        <f t="shared" ca="1" si="9"/>
        <v>#REF!</v>
      </c>
      <c r="Z18" s="988" t="e">
        <f t="shared" ca="1" si="10"/>
        <v>#REF!</v>
      </c>
      <c r="AA18" s="988" t="e">
        <f t="shared" ca="1" si="11"/>
        <v>#REF!</v>
      </c>
      <c r="AB18" s="988"/>
      <c r="AC18" s="378" t="e">
        <f t="shared" ca="1" si="12"/>
        <v>#REF!</v>
      </c>
      <c r="AD18" s="988"/>
      <c r="AE18" s="988" t="e">
        <f t="shared" ca="1" si="13"/>
        <v>#REF!</v>
      </c>
      <c r="AF18" s="373"/>
      <c r="AG18" s="373"/>
      <c r="AH18" s="373"/>
    </row>
    <row r="19" spans="1:34" s="350" customFormat="1" ht="20" hidden="1" x14ac:dyDescent="0.4">
      <c r="A19" s="422">
        <v>11</v>
      </c>
      <c r="B19" s="373" t="e">
        <f t="shared" ca="1" si="7"/>
        <v>#REF!</v>
      </c>
      <c r="C19" s="373"/>
      <c r="D19" s="373"/>
      <c r="E19" s="373" t="e">
        <f t="shared" ca="1" si="0"/>
        <v>#REF!</v>
      </c>
      <c r="F19" s="373" t="e">
        <f t="shared" ca="1" si="1"/>
        <v>#REF!</v>
      </c>
      <c r="G19" s="373" t="e">
        <f t="shared" ca="1" si="2"/>
        <v>#REF!</v>
      </c>
      <c r="H19" s="373"/>
      <c r="I19" s="987" t="e">
        <f t="shared" ca="1" si="3"/>
        <v>#REF!</v>
      </c>
      <c r="J19" s="373"/>
      <c r="K19" s="373" t="e">
        <f t="shared" ca="1" si="4"/>
        <v>#REF!</v>
      </c>
      <c r="L19" s="373"/>
      <c r="M19" s="378" t="e">
        <f t="shared" ca="1" si="5"/>
        <v>#REF!</v>
      </c>
      <c r="N19" s="373"/>
      <c r="O19" s="373" t="e">
        <f t="shared" ca="1" si="8"/>
        <v>#REF!</v>
      </c>
      <c r="P19" s="373" t="e">
        <f t="shared" ca="1" si="6"/>
        <v>#REF!</v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 t="e">
        <f t="shared" ca="1" si="9"/>
        <v>#REF!</v>
      </c>
      <c r="Z19" s="988" t="e">
        <f t="shared" ca="1" si="10"/>
        <v>#REF!</v>
      </c>
      <c r="AA19" s="988" t="e">
        <f t="shared" ca="1" si="11"/>
        <v>#REF!</v>
      </c>
      <c r="AB19" s="988"/>
      <c r="AC19" s="378" t="e">
        <f t="shared" ca="1" si="12"/>
        <v>#REF!</v>
      </c>
      <c r="AD19" s="988"/>
      <c r="AE19" s="988" t="e">
        <f t="shared" ca="1" si="13"/>
        <v>#REF!</v>
      </c>
      <c r="AF19" s="373"/>
      <c r="AG19" s="373"/>
      <c r="AH19" s="373"/>
    </row>
    <row r="20" spans="1:34" s="350" customFormat="1" ht="20" hidden="1" x14ac:dyDescent="0.4">
      <c r="A20" s="422">
        <v>12</v>
      </c>
      <c r="B20" s="373" t="e">
        <f t="shared" ca="1" si="7"/>
        <v>#REF!</v>
      </c>
      <c r="C20" s="373"/>
      <c r="D20" s="373"/>
      <c r="E20" s="373" t="e">
        <f t="shared" ca="1" si="0"/>
        <v>#REF!</v>
      </c>
      <c r="F20" s="373" t="e">
        <f t="shared" ca="1" si="1"/>
        <v>#REF!</v>
      </c>
      <c r="G20" s="373" t="e">
        <f t="shared" ca="1" si="2"/>
        <v>#REF!</v>
      </c>
      <c r="H20" s="373"/>
      <c r="I20" s="987" t="e">
        <f t="shared" ca="1" si="3"/>
        <v>#REF!</v>
      </c>
      <c r="J20" s="373"/>
      <c r="K20" s="373" t="e">
        <f t="shared" ca="1" si="4"/>
        <v>#REF!</v>
      </c>
      <c r="L20" s="373"/>
      <c r="M20" s="378" t="e">
        <f t="shared" ca="1" si="5"/>
        <v>#REF!</v>
      </c>
      <c r="N20" s="373"/>
      <c r="O20" s="373" t="e">
        <f t="shared" ca="1" si="8"/>
        <v>#REF!</v>
      </c>
      <c r="P20" s="373" t="e">
        <f t="shared" ca="1" si="6"/>
        <v>#REF!</v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 t="e">
        <f t="shared" ca="1" si="9"/>
        <v>#REF!</v>
      </c>
      <c r="Z20" s="988" t="e">
        <f t="shared" ca="1" si="10"/>
        <v>#REF!</v>
      </c>
      <c r="AA20" s="988" t="e">
        <f t="shared" ca="1" si="11"/>
        <v>#REF!</v>
      </c>
      <c r="AB20" s="988"/>
      <c r="AC20" s="378" t="e">
        <f t="shared" ca="1" si="12"/>
        <v>#REF!</v>
      </c>
      <c r="AD20" s="988"/>
      <c r="AE20" s="988" t="e">
        <f t="shared" ca="1" si="13"/>
        <v>#REF!</v>
      </c>
      <c r="AF20" s="373"/>
      <c r="AG20" s="373"/>
      <c r="AH20" s="373"/>
    </row>
    <row r="21" spans="1:34" s="350" customFormat="1" ht="20" hidden="1" x14ac:dyDescent="0.4">
      <c r="A21" s="422">
        <v>13</v>
      </c>
      <c r="B21" s="373" t="e">
        <f t="shared" ca="1" si="7"/>
        <v>#REF!</v>
      </c>
      <c r="C21" s="373"/>
      <c r="D21" s="373"/>
      <c r="E21" s="373" t="e">
        <f t="shared" ca="1" si="0"/>
        <v>#REF!</v>
      </c>
      <c r="F21" s="373" t="e">
        <f t="shared" ca="1" si="1"/>
        <v>#REF!</v>
      </c>
      <c r="G21" s="373" t="e">
        <f t="shared" ca="1" si="2"/>
        <v>#REF!</v>
      </c>
      <c r="H21" s="373"/>
      <c r="I21" s="987" t="e">
        <f t="shared" ca="1" si="3"/>
        <v>#REF!</v>
      </c>
      <c r="J21" s="373"/>
      <c r="K21" s="373" t="e">
        <f t="shared" ca="1" si="4"/>
        <v>#REF!</v>
      </c>
      <c r="L21" s="373"/>
      <c r="M21" s="378" t="e">
        <f t="shared" ca="1" si="5"/>
        <v>#REF!</v>
      </c>
      <c r="N21" s="373"/>
      <c r="O21" s="373" t="e">
        <f t="shared" ca="1" si="8"/>
        <v>#REF!</v>
      </c>
      <c r="P21" s="373" t="e">
        <f t="shared" ca="1" si="6"/>
        <v>#REF!</v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 t="e">
        <f t="shared" ca="1" si="9"/>
        <v>#REF!</v>
      </c>
      <c r="Z21" s="988" t="e">
        <f t="shared" ca="1" si="10"/>
        <v>#REF!</v>
      </c>
      <c r="AA21" s="988" t="e">
        <f t="shared" ca="1" si="11"/>
        <v>#REF!</v>
      </c>
      <c r="AB21" s="988"/>
      <c r="AC21" s="378" t="e">
        <f t="shared" ca="1" si="12"/>
        <v>#REF!</v>
      </c>
      <c r="AD21" s="988"/>
      <c r="AE21" s="988" t="e">
        <f t="shared" ca="1" si="13"/>
        <v>#REF!</v>
      </c>
      <c r="AF21" s="373"/>
      <c r="AG21" s="373"/>
      <c r="AH21" s="373"/>
    </row>
    <row r="22" spans="1:34" s="350" customFormat="1" ht="20" hidden="1" x14ac:dyDescent="0.4">
      <c r="A22" s="422">
        <v>14</v>
      </c>
      <c r="B22" s="373" t="e">
        <f t="shared" ca="1" si="7"/>
        <v>#REF!</v>
      </c>
      <c r="C22" s="373"/>
      <c r="D22" s="373"/>
      <c r="E22" s="373" t="e">
        <f t="shared" ca="1" si="0"/>
        <v>#REF!</v>
      </c>
      <c r="F22" s="373" t="e">
        <f t="shared" ca="1" si="1"/>
        <v>#REF!</v>
      </c>
      <c r="G22" s="373" t="e">
        <f t="shared" ca="1" si="2"/>
        <v>#REF!</v>
      </c>
      <c r="H22" s="373"/>
      <c r="I22" s="987" t="e">
        <f t="shared" ca="1" si="3"/>
        <v>#REF!</v>
      </c>
      <c r="J22" s="373"/>
      <c r="K22" s="373" t="e">
        <f t="shared" ca="1" si="4"/>
        <v>#REF!</v>
      </c>
      <c r="L22" s="373"/>
      <c r="M22" s="378" t="e">
        <f t="shared" ca="1" si="5"/>
        <v>#REF!</v>
      </c>
      <c r="N22" s="373"/>
      <c r="O22" s="373" t="e">
        <f t="shared" ca="1" si="8"/>
        <v>#REF!</v>
      </c>
      <c r="P22" s="373" t="e">
        <f t="shared" ca="1" si="6"/>
        <v>#REF!</v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 t="e">
        <f t="shared" ca="1" si="9"/>
        <v>#REF!</v>
      </c>
      <c r="Z22" s="988" t="e">
        <f t="shared" ca="1" si="10"/>
        <v>#REF!</v>
      </c>
      <c r="AA22" s="988" t="e">
        <f t="shared" ca="1" si="11"/>
        <v>#REF!</v>
      </c>
      <c r="AB22" s="988"/>
      <c r="AC22" s="378" t="e">
        <f t="shared" ca="1" si="12"/>
        <v>#REF!</v>
      </c>
      <c r="AD22" s="988"/>
      <c r="AE22" s="988" t="e">
        <f t="shared" ca="1" si="13"/>
        <v>#REF!</v>
      </c>
      <c r="AF22" s="373"/>
      <c r="AG22" s="373"/>
      <c r="AH22" s="373"/>
    </row>
    <row r="23" spans="1:34" s="350" customFormat="1" ht="20" hidden="1" x14ac:dyDescent="0.4">
      <c r="A23" s="422">
        <v>15</v>
      </c>
      <c r="B23" s="373" t="e">
        <f t="shared" ca="1" si="7"/>
        <v>#REF!</v>
      </c>
      <c r="C23" s="373"/>
      <c r="D23" s="373"/>
      <c r="E23" s="373" t="e">
        <f t="shared" ca="1" si="0"/>
        <v>#REF!</v>
      </c>
      <c r="F23" s="373" t="e">
        <f t="shared" ca="1" si="1"/>
        <v>#REF!</v>
      </c>
      <c r="G23" s="373" t="e">
        <f t="shared" ca="1" si="2"/>
        <v>#REF!</v>
      </c>
      <c r="H23" s="373"/>
      <c r="I23" s="987" t="e">
        <f t="shared" ca="1" si="3"/>
        <v>#REF!</v>
      </c>
      <c r="J23" s="373"/>
      <c r="K23" s="373" t="e">
        <f t="shared" ca="1" si="4"/>
        <v>#REF!</v>
      </c>
      <c r="L23" s="373"/>
      <c r="M23" s="378" t="e">
        <f t="shared" ca="1" si="5"/>
        <v>#REF!</v>
      </c>
      <c r="N23" s="373"/>
      <c r="O23" s="373" t="e">
        <f t="shared" ca="1" si="8"/>
        <v>#REF!</v>
      </c>
      <c r="P23" s="373" t="e">
        <f t="shared" ca="1" si="6"/>
        <v>#REF!</v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 t="e">
        <f t="shared" ca="1" si="9"/>
        <v>#REF!</v>
      </c>
      <c r="Z23" s="988" t="e">
        <f t="shared" ca="1" si="10"/>
        <v>#REF!</v>
      </c>
      <c r="AA23" s="988" t="e">
        <f t="shared" ca="1" si="11"/>
        <v>#REF!</v>
      </c>
      <c r="AB23" s="988"/>
      <c r="AC23" s="378" t="e">
        <f t="shared" ca="1" si="12"/>
        <v>#REF!</v>
      </c>
      <c r="AD23" s="988"/>
      <c r="AE23" s="988" t="e">
        <f t="shared" ca="1" si="13"/>
        <v>#REF!</v>
      </c>
      <c r="AF23" s="373"/>
      <c r="AG23" s="373"/>
      <c r="AH23" s="373"/>
    </row>
    <row r="24" spans="1:34" s="350" customFormat="1" ht="20" hidden="1" x14ac:dyDescent="0.4">
      <c r="A24" s="422">
        <v>16</v>
      </c>
      <c r="B24" s="373" t="e">
        <f t="shared" ca="1" si="7"/>
        <v>#REF!</v>
      </c>
      <c r="C24" s="373"/>
      <c r="D24" s="373"/>
      <c r="E24" s="373" t="e">
        <f t="shared" ca="1" si="0"/>
        <v>#REF!</v>
      </c>
      <c r="F24" s="373" t="e">
        <f t="shared" ca="1" si="1"/>
        <v>#REF!</v>
      </c>
      <c r="G24" s="373" t="e">
        <f t="shared" ca="1" si="2"/>
        <v>#REF!</v>
      </c>
      <c r="H24" s="373"/>
      <c r="I24" s="987" t="e">
        <f t="shared" ca="1" si="3"/>
        <v>#REF!</v>
      </c>
      <c r="J24" s="373"/>
      <c r="K24" s="373" t="e">
        <f t="shared" ca="1" si="4"/>
        <v>#REF!</v>
      </c>
      <c r="L24" s="373"/>
      <c r="M24" s="378" t="e">
        <f t="shared" ca="1" si="5"/>
        <v>#REF!</v>
      </c>
      <c r="N24" s="373"/>
      <c r="O24" s="373" t="e">
        <f t="shared" ca="1" si="8"/>
        <v>#REF!</v>
      </c>
      <c r="P24" s="373" t="e">
        <f t="shared" ca="1" si="6"/>
        <v>#REF!</v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 t="e">
        <f t="shared" ca="1" si="9"/>
        <v>#REF!</v>
      </c>
      <c r="Z24" s="988" t="e">
        <f t="shared" ca="1" si="10"/>
        <v>#REF!</v>
      </c>
      <c r="AA24" s="988" t="e">
        <f t="shared" ca="1" si="11"/>
        <v>#REF!</v>
      </c>
      <c r="AB24" s="988"/>
      <c r="AC24" s="378" t="e">
        <f t="shared" ca="1" si="12"/>
        <v>#REF!</v>
      </c>
      <c r="AD24" s="988"/>
      <c r="AE24" s="988" t="e">
        <f t="shared" ca="1" si="13"/>
        <v>#REF!</v>
      </c>
      <c r="AF24" s="373"/>
      <c r="AG24" s="373"/>
      <c r="AH24" s="373"/>
    </row>
    <row r="25" spans="1:34" ht="20" x14ac:dyDescent="0.4">
      <c r="A25" s="111"/>
      <c r="B25" s="48"/>
      <c r="C25" s="232"/>
      <c r="D25" s="232"/>
      <c r="E25" s="232"/>
      <c r="F25" s="232"/>
      <c r="G25" s="232"/>
      <c r="H25" s="232"/>
      <c r="I25" s="48"/>
      <c r="J25" s="232"/>
      <c r="K25" s="48"/>
      <c r="L25" s="58"/>
      <c r="N25" s="58"/>
      <c r="O25" s="58"/>
    </row>
    <row r="26" spans="1:34" s="31" customFormat="1" ht="25" x14ac:dyDescent="0.5">
      <c r="A26" s="437"/>
      <c r="B26" s="435" t="s">
        <v>32</v>
      </c>
      <c r="C26" s="436"/>
      <c r="D26" s="436"/>
      <c r="E26" s="436"/>
      <c r="F26" s="436"/>
      <c r="G26" s="443">
        <v>3</v>
      </c>
      <c r="H26" s="436"/>
      <c r="I26" s="436" t="s">
        <v>33</v>
      </c>
      <c r="J26" s="436"/>
      <c r="K26" s="436"/>
      <c r="L26" s="436"/>
      <c r="N26" s="46"/>
      <c r="O26" s="46"/>
    </row>
    <row r="27" spans="1:34" ht="12.75" hidden="1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N27" s="64"/>
      <c r="O27" s="64"/>
    </row>
    <row r="28" spans="1:34" ht="17.5" x14ac:dyDescent="0.35">
      <c r="A28" s="48"/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I28" s="946" t="s">
        <v>1</v>
      </c>
      <c r="K28" s="235" t="s">
        <v>61</v>
      </c>
      <c r="L28" s="48"/>
      <c r="O28" s="48"/>
    </row>
    <row r="29" spans="1:34" s="350" customFormat="1" ht="20" x14ac:dyDescent="0.4">
      <c r="A29" s="813">
        <v>1</v>
      </c>
      <c r="B29" s="985" t="s">
        <v>84</v>
      </c>
      <c r="C29" s="813"/>
      <c r="D29" s="813">
        <v>3</v>
      </c>
      <c r="E29" s="813">
        <v>17</v>
      </c>
      <c r="F29" s="813">
        <v>0</v>
      </c>
      <c r="G29" s="813">
        <v>4</v>
      </c>
      <c r="H29" s="376"/>
      <c r="I29" s="993">
        <v>6.258</v>
      </c>
      <c r="J29" s="376"/>
      <c r="K29" s="528">
        <v>51</v>
      </c>
      <c r="L29" s="991"/>
      <c r="M29" s="2"/>
      <c r="O29" s="989"/>
    </row>
    <row r="30" spans="1:34" s="350" customFormat="1" ht="20" x14ac:dyDescent="0.4">
      <c r="A30" s="813">
        <v>2</v>
      </c>
      <c r="B30" s="985" t="s">
        <v>88</v>
      </c>
      <c r="C30" s="376"/>
      <c r="D30" s="813">
        <v>3</v>
      </c>
      <c r="E30" s="813">
        <v>13</v>
      </c>
      <c r="F30" s="813">
        <v>1</v>
      </c>
      <c r="G30" s="813">
        <v>7</v>
      </c>
      <c r="H30" s="376"/>
      <c r="I30" s="993">
        <v>3.8460000000000001</v>
      </c>
      <c r="J30" s="376"/>
      <c r="K30" s="528">
        <v>40</v>
      </c>
      <c r="L30" s="991"/>
      <c r="M30" s="2"/>
      <c r="O30" s="989"/>
    </row>
    <row r="31" spans="1:34" s="350" customFormat="1" ht="20" x14ac:dyDescent="0.4">
      <c r="A31" s="813">
        <v>3</v>
      </c>
      <c r="B31" s="985" t="s">
        <v>89</v>
      </c>
      <c r="C31" s="376"/>
      <c r="D31" s="813">
        <v>3</v>
      </c>
      <c r="E31" s="813">
        <v>11</v>
      </c>
      <c r="F31" s="813">
        <v>3</v>
      </c>
      <c r="G31" s="813">
        <v>7</v>
      </c>
      <c r="H31" s="376"/>
      <c r="I31" s="993">
        <v>3.5110000000000001</v>
      </c>
      <c r="J31" s="376"/>
      <c r="K31" s="528">
        <v>36</v>
      </c>
      <c r="L31" s="991"/>
      <c r="M31" s="2"/>
      <c r="O31" s="989"/>
    </row>
    <row r="32" spans="1:34" s="350" customFormat="1" ht="20" x14ac:dyDescent="0.4">
      <c r="A32" s="813">
        <v>4</v>
      </c>
      <c r="B32" s="985" t="s">
        <v>85</v>
      </c>
      <c r="C32" s="376"/>
      <c r="D32" s="813">
        <v>3</v>
      </c>
      <c r="E32" s="813">
        <v>11</v>
      </c>
      <c r="F32" s="813">
        <v>1</v>
      </c>
      <c r="G32" s="813">
        <v>9</v>
      </c>
      <c r="H32" s="376"/>
      <c r="I32" s="993">
        <v>4.7539999999999996</v>
      </c>
      <c r="J32" s="376"/>
      <c r="K32" s="528">
        <v>34</v>
      </c>
      <c r="L32" s="991"/>
      <c r="M32" s="2"/>
      <c r="O32" s="989"/>
    </row>
    <row r="33" spans="1:15" s="350" customFormat="1" ht="20" x14ac:dyDescent="0.4">
      <c r="A33" s="813">
        <v>5</v>
      </c>
      <c r="B33" s="985" t="s">
        <v>76</v>
      </c>
      <c r="C33" s="376"/>
      <c r="D33" s="813">
        <v>3</v>
      </c>
      <c r="E33" s="813">
        <v>10</v>
      </c>
      <c r="F33" s="813">
        <v>0</v>
      </c>
      <c r="G33" s="813">
        <v>11</v>
      </c>
      <c r="H33" s="376"/>
      <c r="I33" s="993">
        <v>2.782</v>
      </c>
      <c r="J33" s="376"/>
      <c r="K33" s="528">
        <v>30</v>
      </c>
      <c r="L33" s="991"/>
      <c r="M33" s="2"/>
      <c r="O33" s="989"/>
    </row>
    <row r="34" spans="1:15" s="350" customFormat="1" ht="20" x14ac:dyDescent="0.4">
      <c r="A34" s="813">
        <v>6</v>
      </c>
      <c r="B34" s="985" t="s">
        <v>86</v>
      </c>
      <c r="C34" s="376"/>
      <c r="D34" s="813">
        <v>3</v>
      </c>
      <c r="E34" s="813">
        <v>8</v>
      </c>
      <c r="F34" s="813">
        <v>1</v>
      </c>
      <c r="G34" s="813">
        <v>12</v>
      </c>
      <c r="H34" s="376"/>
      <c r="I34" s="993">
        <v>2.1240000000000001</v>
      </c>
      <c r="J34" s="376"/>
      <c r="K34" s="528">
        <v>25</v>
      </c>
      <c r="L34" s="991"/>
      <c r="M34" s="2"/>
      <c r="O34" s="989"/>
    </row>
    <row r="35" spans="1:15" s="350" customFormat="1" ht="20" x14ac:dyDescent="0.4">
      <c r="A35" s="813">
        <v>7</v>
      </c>
      <c r="B35" s="985" t="s">
        <v>75</v>
      </c>
      <c r="C35" s="376"/>
      <c r="D35" s="813">
        <v>2</v>
      </c>
      <c r="E35" s="813">
        <v>5</v>
      </c>
      <c r="F35" s="813">
        <v>1</v>
      </c>
      <c r="G35" s="813">
        <v>9</v>
      </c>
      <c r="H35" s="376"/>
      <c r="I35" s="993">
        <v>1.5620000000000001</v>
      </c>
      <c r="J35" s="376"/>
      <c r="K35" s="528">
        <v>16</v>
      </c>
      <c r="L35" s="991"/>
      <c r="M35" s="2"/>
      <c r="O35" s="989"/>
    </row>
    <row r="36" spans="1:15" s="350" customFormat="1" ht="20" x14ac:dyDescent="0.4">
      <c r="A36" s="813">
        <v>8</v>
      </c>
      <c r="B36" s="985" t="s">
        <v>77</v>
      </c>
      <c r="C36" s="376"/>
      <c r="D36" s="813">
        <v>3</v>
      </c>
      <c r="E36" s="813">
        <v>4</v>
      </c>
      <c r="F36" s="813">
        <v>1</v>
      </c>
      <c r="G36" s="813">
        <v>16</v>
      </c>
      <c r="H36" s="376"/>
      <c r="I36" s="993">
        <v>1.847</v>
      </c>
      <c r="J36" s="376"/>
      <c r="K36" s="528">
        <v>13</v>
      </c>
      <c r="L36" s="991"/>
      <c r="M36" s="2"/>
      <c r="O36" s="989"/>
    </row>
    <row r="37" spans="1:15" s="350" customFormat="1" ht="20" x14ac:dyDescent="0.4">
      <c r="A37" s="813">
        <v>9</v>
      </c>
      <c r="B37" s="985" t="s">
        <v>90</v>
      </c>
      <c r="C37" s="376"/>
      <c r="D37" s="813">
        <v>1</v>
      </c>
      <c r="E37" s="813">
        <v>2</v>
      </c>
      <c r="F37" s="813">
        <f>[17]gesamtw!$E116</f>
        <v>0</v>
      </c>
      <c r="G37" s="813">
        <v>6</v>
      </c>
      <c r="H37" s="376"/>
      <c r="I37" s="993">
        <v>0.64200000000000002</v>
      </c>
      <c r="J37" s="376"/>
      <c r="K37" s="528">
        <v>6</v>
      </c>
      <c r="L37" s="991"/>
      <c r="M37" s="2"/>
      <c r="O37" s="989"/>
    </row>
    <row r="38" spans="1:15" s="350" customFormat="1" ht="20" hidden="1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991"/>
      <c r="M38" s="2"/>
      <c r="O38" s="989"/>
    </row>
    <row r="39" spans="1:15" s="350" customFormat="1" ht="20" hidden="1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991"/>
      <c r="M39" s="2"/>
      <c r="O39" s="989"/>
    </row>
    <row r="40" spans="1:15" s="350" customFormat="1" ht="20" hidden="1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991"/>
      <c r="M40" s="2"/>
      <c r="O40" s="989"/>
    </row>
    <row r="41" spans="1:15" s="350" customFormat="1" ht="20" hidden="1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991"/>
      <c r="M41" s="2"/>
      <c r="O41" s="989"/>
    </row>
    <row r="42" spans="1:15" s="350" customFormat="1" ht="20" hidden="1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991"/>
      <c r="M42" s="2"/>
      <c r="O42" s="989"/>
    </row>
    <row r="43" spans="1:15" s="350" customFormat="1" ht="20" hidden="1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991"/>
      <c r="M43" s="2"/>
      <c r="O43" s="989"/>
    </row>
    <row r="44" spans="1:15" s="350" customFormat="1" ht="20" hidden="1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991"/>
      <c r="M44" s="2"/>
      <c r="O44" s="989"/>
    </row>
    <row r="45" spans="1:15" s="350" customFormat="1" ht="20" hidden="1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991"/>
      <c r="M45" s="2"/>
      <c r="N45" s="992"/>
      <c r="O45" s="989"/>
    </row>
    <row r="46" spans="1:15" s="350" customFormat="1" ht="20" hidden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991"/>
      <c r="M46" s="2"/>
      <c r="N46" s="992"/>
      <c r="O46" s="989"/>
    </row>
    <row r="47" spans="1:15" s="350" customFormat="1" ht="20.25" hidden="1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15" s="350" customFormat="1" ht="20.25" hidden="1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hidden="1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hidden="1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ht="12.75" customHeight="1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236"/>
      <c r="L51" s="236"/>
      <c r="N51" s="48"/>
      <c r="O51" s="48"/>
    </row>
    <row r="52" spans="1:15" ht="22" x14ac:dyDescent="0.6">
      <c r="A52" s="48"/>
      <c r="B52" s="48"/>
      <c r="C52" s="48"/>
      <c r="D52" s="235" t="s">
        <v>3</v>
      </c>
      <c r="E52" s="48"/>
      <c r="F52" s="48"/>
      <c r="G52" s="503" t="str">
        <f>CONCATENATE(mannschaften!I2)</f>
        <v>LPR. Karl Schusterbauer</v>
      </c>
      <c r="I52" s="53"/>
      <c r="N52" s="53"/>
      <c r="O52" s="53"/>
    </row>
    <row r="53" spans="1:15" ht="22" customHeight="1" x14ac:dyDescent="0.6">
      <c r="A53" s="48"/>
      <c r="B53" s="48"/>
      <c r="C53" s="48"/>
      <c r="D53" s="48"/>
      <c r="E53" s="48"/>
      <c r="F53" s="48"/>
      <c r="G53" s="503" t="s">
        <v>81</v>
      </c>
      <c r="H53" s="503"/>
      <c r="I53" s="503"/>
      <c r="J53" s="503"/>
      <c r="K53" s="503"/>
      <c r="N53" s="48"/>
      <c r="O53" s="48"/>
    </row>
    <row r="54" spans="1:15" ht="22" x14ac:dyDescent="0.6">
      <c r="A54" s="48"/>
      <c r="B54" s="48"/>
      <c r="C54" s="48"/>
      <c r="D54" s="48"/>
      <c r="E54" s="48"/>
      <c r="F54" s="48"/>
      <c r="G54" s="48"/>
      <c r="H54" s="237"/>
      <c r="I54" s="48"/>
      <c r="J54" s="237"/>
      <c r="K54" s="503"/>
      <c r="N54" s="48"/>
      <c r="O54" s="48"/>
    </row>
    <row r="55" spans="1:15" ht="12.75" customHeight="1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N55" s="48"/>
      <c r="O55" s="48"/>
    </row>
  </sheetData>
  <sheetProtection selectLockedCells="1" selectUnlockedCells="1"/>
  <sortState xmlns:xlrd2="http://schemas.microsoft.com/office/spreadsheetml/2017/richdata2" ref="B29:K37">
    <sortCondition descending="1" ref="K29:K37"/>
  </sortState>
  <mergeCells count="2">
    <mergeCell ref="I1:K1"/>
    <mergeCell ref="B3:K3"/>
  </mergeCells>
  <pageMargins left="0.82677165354330717" right="0.59055118110236227" top="1.0236220472440944" bottom="0.78740157480314965" header="0.39370078740157483" footer="0.51181102362204722"/>
  <pageSetup paperSize="9" scale="75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DE45"/>
  <sheetViews>
    <sheetView topLeftCell="C8" zoomScale="70" zoomScaleNormal="70" workbookViewId="0">
      <selection activeCell="U14" sqref="U14"/>
    </sheetView>
  </sheetViews>
  <sheetFormatPr baseColWidth="10" defaultColWidth="11.453125" defaultRowHeight="12.75" customHeight="1" x14ac:dyDescent="0.25"/>
  <cols>
    <col min="1" max="2" width="5.26953125" style="48" hidden="1" customWidth="1"/>
    <col min="3" max="3" width="7" style="48" customWidth="1"/>
    <col min="4" max="21" width="5.7265625" style="48" customWidth="1"/>
    <col min="22" max="22" width="3.7265625" style="48" customWidth="1"/>
    <col min="23" max="24" width="7.7265625" style="48" customWidth="1"/>
    <col min="25" max="26" width="9.7265625" style="48" customWidth="1"/>
    <col min="27" max="27" width="13.1796875" style="48" customWidth="1"/>
    <col min="28" max="28" width="1.81640625" style="48" customWidth="1"/>
    <col min="29" max="29" width="4.81640625" style="48" customWidth="1"/>
    <col min="30" max="46" width="4.81640625" style="48" hidden="1" customWidth="1"/>
    <col min="47" max="47" width="38.7265625" style="48" customWidth="1"/>
    <col min="48" max="48" width="10" style="48" customWidth="1"/>
    <col min="49" max="49" width="13.1796875" style="48" customWidth="1"/>
    <col min="50" max="50" width="14.54296875" style="48" customWidth="1"/>
    <col min="51" max="51" width="5.81640625" style="48" customWidth="1"/>
    <col min="52" max="53" width="5.453125" style="48" customWidth="1"/>
    <col min="54" max="54" width="4.7265625" style="48" customWidth="1"/>
    <col min="55" max="108" width="5.1796875" style="48" hidden="1" customWidth="1"/>
    <col min="109" max="109" width="11.453125" style="48" hidden="1" customWidth="1"/>
    <col min="110" max="16384" width="11.453125" style="48"/>
  </cols>
  <sheetData>
    <row r="1" spans="1:108" s="47" customFormat="1" ht="34.5" customHeight="1" x14ac:dyDescent="0.7">
      <c r="A1" s="46"/>
      <c r="B1" s="46"/>
      <c r="C1" s="1120" t="s">
        <v>6</v>
      </c>
      <c r="G1" s="47" t="s">
        <v>27</v>
      </c>
    </row>
    <row r="2" spans="1:108" ht="12.75" customHeight="1" x14ac:dyDescent="0.25">
      <c r="C2" s="1120"/>
    </row>
    <row r="3" spans="1:108" ht="26.25" customHeight="1" thickBot="1" x14ac:dyDescent="0.55000000000000004">
      <c r="A3" s="49"/>
      <c r="B3" s="49"/>
      <c r="C3" s="1120"/>
      <c r="D3" s="50" t="s">
        <v>5</v>
      </c>
      <c r="E3" s="51"/>
      <c r="F3" s="50" t="s">
        <v>5</v>
      </c>
      <c r="G3" s="51"/>
      <c r="H3" s="50" t="s">
        <v>5</v>
      </c>
      <c r="I3" s="51"/>
      <c r="J3" s="50" t="s">
        <v>5</v>
      </c>
      <c r="K3" s="51"/>
      <c r="L3" s="50" t="s">
        <v>5</v>
      </c>
      <c r="M3" s="51"/>
      <c r="N3" s="50" t="s">
        <v>5</v>
      </c>
      <c r="O3" s="51"/>
      <c r="P3" s="50" t="s">
        <v>5</v>
      </c>
      <c r="Q3" s="51"/>
      <c r="R3" s="50" t="s">
        <v>5</v>
      </c>
      <c r="S3" s="51"/>
      <c r="T3" s="50" t="s">
        <v>5</v>
      </c>
      <c r="U3" s="51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</row>
    <row r="4" spans="1:108" ht="25.5" customHeight="1" thickTop="1" thickBot="1" x14ac:dyDescent="0.55000000000000004">
      <c r="A4" s="52"/>
      <c r="B4" s="52"/>
      <c r="C4" s="1120"/>
      <c r="D4" s="1121">
        <v>1</v>
      </c>
      <c r="E4" s="1121"/>
      <c r="F4" s="1122">
        <v>2</v>
      </c>
      <c r="G4" s="1122"/>
      <c r="H4" s="1121">
        <v>3</v>
      </c>
      <c r="I4" s="1121"/>
      <c r="J4" s="1122">
        <v>4</v>
      </c>
      <c r="K4" s="1122"/>
      <c r="L4" s="1121">
        <v>5</v>
      </c>
      <c r="M4" s="1121"/>
      <c r="N4" s="1122">
        <v>6</v>
      </c>
      <c r="O4" s="1122"/>
      <c r="P4" s="1121">
        <v>7</v>
      </c>
      <c r="Q4" s="1121"/>
      <c r="R4" s="1122">
        <v>8</v>
      </c>
      <c r="S4" s="1122"/>
      <c r="T4" s="1121">
        <v>9</v>
      </c>
      <c r="U4" s="1121"/>
      <c r="V4" s="31"/>
      <c r="W4" s="1134" t="s">
        <v>0</v>
      </c>
      <c r="X4" s="1134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715" t="s">
        <v>24</v>
      </c>
      <c r="AV4" s="951" t="s">
        <v>58</v>
      </c>
      <c r="AW4" s="716"/>
      <c r="AX4" s="716"/>
      <c r="AY4" s="716"/>
      <c r="AZ4" s="716"/>
      <c r="BA4" s="716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1:108" ht="20.25" customHeight="1" thickTop="1" x14ac:dyDescent="0.4">
      <c r="C5" s="112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V5" s="228" t="s">
        <v>0</v>
      </c>
      <c r="AW5" s="229" t="s">
        <v>1</v>
      </c>
      <c r="AX5" s="229"/>
      <c r="AY5" s="950" t="s">
        <v>54</v>
      </c>
      <c r="AZ5" s="950" t="s">
        <v>55</v>
      </c>
      <c r="BA5" s="950" t="s">
        <v>56</v>
      </c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1:108" ht="27" customHeight="1" x14ac:dyDescent="0.55000000000000004">
      <c r="B6" s="87"/>
      <c r="C6" s="54">
        <v>1</v>
      </c>
      <c r="D6" s="88">
        <v>29</v>
      </c>
      <c r="E6" s="89">
        <v>3</v>
      </c>
      <c r="F6" s="88">
        <v>9</v>
      </c>
      <c r="G6" s="89">
        <v>11</v>
      </c>
      <c r="H6" s="88">
        <v>11</v>
      </c>
      <c r="I6" s="89">
        <v>13</v>
      </c>
      <c r="J6" s="88">
        <v>13</v>
      </c>
      <c r="K6" s="89">
        <v>9</v>
      </c>
      <c r="L6" s="88">
        <v>12</v>
      </c>
      <c r="M6" s="89">
        <v>6</v>
      </c>
      <c r="N6" s="88">
        <v>12</v>
      </c>
      <c r="O6" s="89">
        <v>6</v>
      </c>
      <c r="P6" s="88">
        <v>9</v>
      </c>
      <c r="Q6" s="89">
        <v>13</v>
      </c>
      <c r="R6" s="88">
        <v>12</v>
      </c>
      <c r="S6" s="89">
        <v>8</v>
      </c>
      <c r="T6" s="90"/>
      <c r="U6" s="91"/>
      <c r="V6" s="28"/>
      <c r="W6" s="55">
        <f>SUM(D21,F21,H21,J21,L21,N21,P21,R21,T21)</f>
        <v>15</v>
      </c>
      <c r="X6" s="56">
        <f>SUM(E21,G21,I21,K21,M21,O21,Q21,S21,U21)</f>
        <v>9</v>
      </c>
      <c r="Y6" s="34">
        <f>SUM(D6,F6,H6,J6,L6,N6,P6,R6,T6)</f>
        <v>107</v>
      </c>
      <c r="Z6" s="34">
        <f>SUM(E6,G6,I6,K6,M6,O6,Q6,S6,U6)</f>
        <v>69</v>
      </c>
      <c r="AA6" s="57">
        <f>IF(NOT(Z6=0),Y6/Z6,0)</f>
        <v>1.5507246376811594</v>
      </c>
      <c r="AB6" s="57"/>
      <c r="AC6" s="34">
        <v>1</v>
      </c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2" t="str">
        <f>CONCATENATE(mannschaften!E6)</f>
        <v>PV Brunnenthal</v>
      </c>
      <c r="AV6" s="52">
        <f>W6</f>
        <v>15</v>
      </c>
      <c r="AW6" s="92">
        <f>AA6</f>
        <v>1.5507246376811594</v>
      </c>
      <c r="AX6" s="92"/>
      <c r="AY6" s="717">
        <f>SUM(BC6,BF6,BI6,BL6,BO6,BR6,BU6,BX6,CA6,CD6,CG6,CJ6,CM6,CP6,CS6,CV6,CY6,DB6)</f>
        <v>5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3</v>
      </c>
      <c r="BC6" s="648">
        <f>IF($D21=3,1,0)</f>
        <v>1</v>
      </c>
      <c r="BD6" s="649">
        <f>IF($D21=1,1,0)</f>
        <v>0</v>
      </c>
      <c r="BE6" s="650">
        <f>IF($E21=3,1,0)</f>
        <v>0</v>
      </c>
      <c r="BF6" s="648">
        <f>IF($F21=3,1,0)</f>
        <v>0</v>
      </c>
      <c r="BG6" s="649">
        <f>IF($F21=1,1,0)</f>
        <v>0</v>
      </c>
      <c r="BH6" s="650">
        <f>IF($G21=3,1,0)</f>
        <v>1</v>
      </c>
      <c r="BI6" s="648">
        <f>IF($H21=3,1,0)</f>
        <v>0</v>
      </c>
      <c r="BJ6" s="649">
        <f>IF($H21=1,1,0)</f>
        <v>0</v>
      </c>
      <c r="BK6" s="650">
        <f>IF($I21=3,1,0)</f>
        <v>1</v>
      </c>
      <c r="BL6" s="649">
        <f>IF($J21=3,1,0)</f>
        <v>1</v>
      </c>
      <c r="BM6" s="649">
        <f>IF($J21=1,1,0)</f>
        <v>0</v>
      </c>
      <c r="BN6" s="649">
        <f>IF($K21=3,1,0)</f>
        <v>0</v>
      </c>
      <c r="BO6" s="648">
        <f>IF($L21=3,1,0)</f>
        <v>1</v>
      </c>
      <c r="BP6" s="649">
        <f>IF($L21=1,1,0)</f>
        <v>0</v>
      </c>
      <c r="BQ6" s="650">
        <f>IF($M21=3,1,0)</f>
        <v>0</v>
      </c>
      <c r="BR6" s="649">
        <f>IF($N21=3,1,0)</f>
        <v>1</v>
      </c>
      <c r="BS6" s="649">
        <f>IF($N21=1,1,0)</f>
        <v>0</v>
      </c>
      <c r="BT6" s="649">
        <f>IF($O21=3,1,0)</f>
        <v>0</v>
      </c>
      <c r="BU6" s="648">
        <f>IF($P21=3,1,0)</f>
        <v>0</v>
      </c>
      <c r="BV6" s="649">
        <f>IF($P21=1,1,0)</f>
        <v>0</v>
      </c>
      <c r="BW6" s="650">
        <f>IF($Q21=3,1,0)</f>
        <v>1</v>
      </c>
      <c r="BX6" s="648">
        <f>IF($R21=3,1,0)</f>
        <v>1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 t="shared" ref="CD6:CD11" si="0">IF(Y17=3,1,0)</f>
        <v>0</v>
      </c>
      <c r="CE6" s="649">
        <f t="shared" ref="CE6:CE11" si="1">IF(Y17=1,1,0)</f>
        <v>0</v>
      </c>
      <c r="CF6" s="650">
        <f t="shared" ref="CF6:CF11" si="2">IF(Z17=3,1,0)</f>
        <v>0</v>
      </c>
      <c r="CG6" s="648">
        <f t="shared" ref="CG6:CG11" si="3">IF(AB17=3,1,0)</f>
        <v>0</v>
      </c>
      <c r="CH6" s="649">
        <f t="shared" ref="CH6:CH11" si="4">IF(AB17=1,1,0)</f>
        <v>0</v>
      </c>
      <c r="CI6" s="650">
        <f t="shared" ref="CI6:CI11" si="5">IF(AC17=3,1,0)</f>
        <v>0</v>
      </c>
      <c r="CJ6" s="648">
        <f t="shared" ref="CJ6:CJ11" si="6">IF(AV17=3,1,0)</f>
        <v>0</v>
      </c>
      <c r="CK6" s="649">
        <f t="shared" ref="CK6:CK11" si="7">IF(AV17=1,1,0)</f>
        <v>0</v>
      </c>
      <c r="CL6" s="650">
        <f t="shared" ref="CL6:CL11" si="8">IF(AW17=3,1,0)</f>
        <v>0</v>
      </c>
      <c r="CM6" s="648">
        <f t="shared" ref="CM6:CM11" si="9">IF(BC17=3,1,0)</f>
        <v>0</v>
      </c>
      <c r="CN6" s="649">
        <f t="shared" ref="CN6:CN11" si="10">IF(BC17=1,1,0)</f>
        <v>0</v>
      </c>
      <c r="CO6" s="650">
        <f t="shared" ref="CO6:CO11" si="11">IF(BD17=3,1,0)</f>
        <v>0</v>
      </c>
      <c r="CP6" s="648">
        <f t="shared" ref="CP6:CP11" si="12">IF(BF17=3,1,0)</f>
        <v>0</v>
      </c>
      <c r="CQ6" s="649">
        <f t="shared" ref="CQ6:CQ11" si="13">IF(BF17=1,1,0)</f>
        <v>0</v>
      </c>
      <c r="CR6" s="650">
        <f t="shared" ref="CR6:CR11" si="14">IF(BG17=3,1,0)</f>
        <v>0</v>
      </c>
      <c r="CS6" s="648">
        <f t="shared" ref="CS6:CS11" si="15">IF(BI17=3,1,0)</f>
        <v>0</v>
      </c>
      <c r="CT6" s="649">
        <f t="shared" ref="CT6:CT11" si="16">IF(BI17=1,1,0)</f>
        <v>0</v>
      </c>
      <c r="CU6" s="650">
        <f t="shared" ref="CU6:CU11" si="17">IF(BJ17=3,1,0)</f>
        <v>0</v>
      </c>
      <c r="CV6" s="648">
        <f t="shared" ref="CV6:CV11" si="18">IF(BL17=3,1,0)</f>
        <v>0</v>
      </c>
      <c r="CW6" s="649">
        <f t="shared" ref="CW6:CW11" si="19">IF(BL17=1,1,0)</f>
        <v>0</v>
      </c>
      <c r="CX6" s="650">
        <f t="shared" ref="CX6:CX11" si="20">IF(BM17=3,1,0)</f>
        <v>0</v>
      </c>
      <c r="CY6" s="648">
        <f t="shared" ref="CY6:CY11" si="21">IF(BO17=3,1,0)</f>
        <v>0</v>
      </c>
      <c r="CZ6" s="649">
        <f t="shared" ref="CZ6:CZ11" si="22">IF(BO17=1,1,0)</f>
        <v>0</v>
      </c>
      <c r="DA6" s="650">
        <f t="shared" ref="DA6:DA11" si="23">IF(BP17=3,1,0)</f>
        <v>0</v>
      </c>
      <c r="DB6" s="648">
        <f t="shared" ref="DB6:DB11" si="24">IF(BR17=3,1,0)</f>
        <v>0</v>
      </c>
      <c r="DC6" s="649">
        <f t="shared" ref="DC6:DC11" si="25">IF(BR17=1,1,0)</f>
        <v>0</v>
      </c>
      <c r="DD6" s="650">
        <f t="shared" ref="DD6:DD11" si="26">IF(BS17=3,1,0)</f>
        <v>0</v>
      </c>
    </row>
    <row r="7" spans="1:108" ht="27" customHeight="1" x14ac:dyDescent="0.55000000000000004">
      <c r="B7" s="87"/>
      <c r="C7" s="54">
        <v>2</v>
      </c>
      <c r="D7" s="93">
        <v>13</v>
      </c>
      <c r="E7" s="94">
        <v>13</v>
      </c>
      <c r="F7" s="93">
        <v>23</v>
      </c>
      <c r="G7" s="94">
        <v>5</v>
      </c>
      <c r="H7" s="93">
        <v>6</v>
      </c>
      <c r="I7" s="94">
        <v>14</v>
      </c>
      <c r="J7" s="95">
        <f>SUM(K6)</f>
        <v>9</v>
      </c>
      <c r="K7" s="96">
        <f>SUM(J6)</f>
        <v>13</v>
      </c>
      <c r="L7" s="93">
        <v>11</v>
      </c>
      <c r="M7" s="94">
        <v>9</v>
      </c>
      <c r="N7" s="93">
        <v>21</v>
      </c>
      <c r="O7" s="94">
        <v>3</v>
      </c>
      <c r="P7" s="93">
        <v>17</v>
      </c>
      <c r="Q7" s="94">
        <v>3</v>
      </c>
      <c r="R7" s="97"/>
      <c r="S7" s="98"/>
      <c r="T7" s="93">
        <v>17</v>
      </c>
      <c r="U7" s="94">
        <v>3</v>
      </c>
      <c r="V7" s="28"/>
      <c r="W7" s="55">
        <f t="shared" ref="W7:X14" si="27">SUM(D22,F22,H22,J22,L22,N22,P22,R22,T22)</f>
        <v>16</v>
      </c>
      <c r="X7" s="56">
        <f t="shared" si="27"/>
        <v>7</v>
      </c>
      <c r="Y7" s="34">
        <f t="shared" ref="Y7:Z14" si="28">SUM(D7,F7,H7,J7,L7,N7,P7,R7,T7)</f>
        <v>117</v>
      </c>
      <c r="Z7" s="34">
        <f t="shared" si="28"/>
        <v>63</v>
      </c>
      <c r="AA7" s="57">
        <f t="shared" ref="AA7:AA14" si="29">IF(NOT(Z7=0),Y7/Z7,0)</f>
        <v>1.8571428571428572</v>
      </c>
      <c r="AB7" s="57"/>
      <c r="AC7" s="34">
        <v>2</v>
      </c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2" t="str">
        <f>CONCATENATE(mannschaften!E7)</f>
        <v>Union Lambrechten PWV</v>
      </c>
      <c r="AV7" s="52">
        <f t="shared" ref="AV7:AV14" si="30">W7</f>
        <v>16</v>
      </c>
      <c r="AW7" s="92">
        <f>SUM(Quote02)</f>
        <v>1.8571428571428572</v>
      </c>
      <c r="AX7" s="92"/>
      <c r="AY7" s="717">
        <f t="shared" ref="AY7:AY14" si="31">SUM(BC7,BF7,BI7,BL7,BO7,BR7,BU7,BX7,CA7,CD7,CG7,CJ7,CM7,CP7,CS7,CV7,CY7,DB7)</f>
        <v>5</v>
      </c>
      <c r="AZ7" s="717">
        <f t="shared" ref="AZ7:AZ14" si="32">SUM(BD7,BG7,BJ7,BM7,BP7,BS7,BV7,BY7,CB7,CE7,CH7,CK7,CN7,CQ7,CT7,CW7,CZ7,DC7)</f>
        <v>1</v>
      </c>
      <c r="BA7" s="717">
        <f t="shared" ref="BA7:BA14" si="33">SUM(BE7,BH7,BK7,BN7,BQ7,BT7,BW7,BZ7,CC7,CF7,CI7,CL7,CO7,CR7,CU7,CX7,DA7,DD7)</f>
        <v>2</v>
      </c>
      <c r="BC7" s="651">
        <f t="shared" ref="BC7:BC14" si="34">IF(D22=3,1,0)</f>
        <v>0</v>
      </c>
      <c r="BD7" s="86">
        <f t="shared" ref="BD7:BD14" si="35">IF(D22=1,1,0)</f>
        <v>1</v>
      </c>
      <c r="BE7" s="652">
        <f t="shared" ref="BE7:BE14" si="36">IF(E22=3,1,0)</f>
        <v>0</v>
      </c>
      <c r="BF7" s="651">
        <f t="shared" ref="BF7:BF14" si="37">IF(F22=3,1,0)</f>
        <v>1</v>
      </c>
      <c r="BG7" s="86">
        <f t="shared" ref="BG7:BG14" si="38">IF(F22=1,1,0)</f>
        <v>0</v>
      </c>
      <c r="BH7" s="652">
        <f t="shared" ref="BH7:BH14" si="39">IF(G22=3,1,0)</f>
        <v>0</v>
      </c>
      <c r="BI7" s="651">
        <f t="shared" ref="BI7:BI14" si="40">IF(H22=3,1,0)</f>
        <v>0</v>
      </c>
      <c r="BJ7" s="86">
        <f t="shared" ref="BJ7:BJ14" si="41">IF(H22=1,1,0)</f>
        <v>0</v>
      </c>
      <c r="BK7" s="652">
        <f t="shared" ref="BK7:BK14" si="42">IF(I22=3,1,0)</f>
        <v>1</v>
      </c>
      <c r="BL7" s="86">
        <f t="shared" ref="BL7:BL14" si="43">IF(J22=3,1,0)</f>
        <v>0</v>
      </c>
      <c r="BM7" s="86">
        <f t="shared" ref="BM7:BM14" si="44">IF(J22=1,1,0)</f>
        <v>0</v>
      </c>
      <c r="BN7" s="86">
        <f t="shared" ref="BN7:BN14" si="45">IF(K22=3,1,0)</f>
        <v>1</v>
      </c>
      <c r="BO7" s="651">
        <f t="shared" ref="BO7:BO14" si="46">IF(L22=3,1,0)</f>
        <v>1</v>
      </c>
      <c r="BP7" s="86">
        <f t="shared" ref="BP7:BP14" si="47">IF(L22=1,1,0)</f>
        <v>0</v>
      </c>
      <c r="BQ7" s="652">
        <f t="shared" ref="BQ7:BQ14" si="48">IF(M22=3,1,0)</f>
        <v>0</v>
      </c>
      <c r="BR7" s="86">
        <f t="shared" ref="BR7:BR14" si="49">IF(N22=3,1,0)</f>
        <v>1</v>
      </c>
      <c r="BS7" s="86">
        <f>IF(N21=1,1,0)</f>
        <v>0</v>
      </c>
      <c r="BT7" s="86">
        <f t="shared" ref="BT7:BT14" si="50">IF(O22=3,1,0)</f>
        <v>0</v>
      </c>
      <c r="BU7" s="651">
        <f t="shared" ref="BU7:BU14" si="51">IF(P22=3,1,0)</f>
        <v>1</v>
      </c>
      <c r="BV7" s="86">
        <f t="shared" ref="BV7:BV14" si="52">IF(P22=1,1,0)</f>
        <v>0</v>
      </c>
      <c r="BW7" s="652">
        <f t="shared" ref="BW7:BW14" si="53">IF(Q22=3,1,0)</f>
        <v>0</v>
      </c>
      <c r="BX7" s="651">
        <f t="shared" ref="BX7:BX14" si="54">IF(R22=3,1,0)</f>
        <v>0</v>
      </c>
      <c r="BY7" s="86">
        <f t="shared" ref="BY7:BY14" si="55">IF(R22=1,1,0)</f>
        <v>0</v>
      </c>
      <c r="BZ7" s="652">
        <f t="shared" ref="BZ7:CA14" si="56">IF(S22=3,1,0)</f>
        <v>0</v>
      </c>
      <c r="CA7" s="651">
        <f t="shared" si="56"/>
        <v>1</v>
      </c>
      <c r="CB7" s="86">
        <f t="shared" ref="CB7:CB14" si="57">IF(T22=1,1,0)</f>
        <v>0</v>
      </c>
      <c r="CC7" s="652">
        <f t="shared" ref="CC7:CC14" si="58">IF(U22=3,1,0)</f>
        <v>0</v>
      </c>
      <c r="CD7" s="651">
        <f>IF(Y18=3,1,0)</f>
        <v>0</v>
      </c>
      <c r="CE7" s="86">
        <f>IF(Y18=1,1,0)</f>
        <v>0</v>
      </c>
      <c r="CF7" s="652">
        <f>IF(Z18=3,1,0)</f>
        <v>0</v>
      </c>
      <c r="CG7" s="651">
        <f t="shared" si="3"/>
        <v>0</v>
      </c>
      <c r="CH7" s="86">
        <f t="shared" si="4"/>
        <v>0</v>
      </c>
      <c r="CI7" s="652">
        <f t="shared" si="5"/>
        <v>0</v>
      </c>
      <c r="CJ7" s="651">
        <f t="shared" si="6"/>
        <v>0</v>
      </c>
      <c r="CK7" s="86">
        <f t="shared" si="7"/>
        <v>0</v>
      </c>
      <c r="CL7" s="652">
        <f t="shared" si="8"/>
        <v>0</v>
      </c>
      <c r="CM7" s="651">
        <f t="shared" si="9"/>
        <v>0</v>
      </c>
      <c r="CN7" s="86">
        <f t="shared" si="10"/>
        <v>0</v>
      </c>
      <c r="CO7" s="652">
        <f t="shared" si="11"/>
        <v>0</v>
      </c>
      <c r="CP7" s="651">
        <f t="shared" si="12"/>
        <v>0</v>
      </c>
      <c r="CQ7" s="86">
        <f t="shared" si="13"/>
        <v>0</v>
      </c>
      <c r="CR7" s="652">
        <f t="shared" si="14"/>
        <v>0</v>
      </c>
      <c r="CS7" s="651">
        <f t="shared" si="15"/>
        <v>0</v>
      </c>
      <c r="CT7" s="86">
        <f t="shared" si="16"/>
        <v>0</v>
      </c>
      <c r="CU7" s="652">
        <f t="shared" si="17"/>
        <v>0</v>
      </c>
      <c r="CV7" s="651">
        <f t="shared" si="18"/>
        <v>0</v>
      </c>
      <c r="CW7" s="86">
        <f t="shared" si="19"/>
        <v>0</v>
      </c>
      <c r="CX7" s="652">
        <f t="shared" si="20"/>
        <v>0</v>
      </c>
      <c r="CY7" s="651">
        <f t="shared" si="21"/>
        <v>0</v>
      </c>
      <c r="CZ7" s="86">
        <f t="shared" si="22"/>
        <v>0</v>
      </c>
      <c r="DA7" s="652">
        <f t="shared" si="23"/>
        <v>0</v>
      </c>
      <c r="DB7" s="651">
        <f t="shared" si="24"/>
        <v>0</v>
      </c>
      <c r="DC7" s="86">
        <f t="shared" si="25"/>
        <v>0</v>
      </c>
      <c r="DD7" s="652">
        <f t="shared" si="26"/>
        <v>0</v>
      </c>
    </row>
    <row r="8" spans="1:108" ht="27" customHeight="1" x14ac:dyDescent="0.6">
      <c r="A8" s="58"/>
      <c r="B8" s="99"/>
      <c r="C8" s="54">
        <v>3</v>
      </c>
      <c r="D8" s="93">
        <v>16</v>
      </c>
      <c r="E8" s="94">
        <v>10</v>
      </c>
      <c r="F8" s="93">
        <v>12</v>
      </c>
      <c r="G8" s="94">
        <v>8</v>
      </c>
      <c r="H8" s="95">
        <f>SUM(I7)</f>
        <v>14</v>
      </c>
      <c r="I8" s="96">
        <f>SUM(H7)</f>
        <v>6</v>
      </c>
      <c r="J8" s="93">
        <v>11</v>
      </c>
      <c r="K8" s="94">
        <v>9</v>
      </c>
      <c r="L8" s="93">
        <v>6</v>
      </c>
      <c r="M8" s="94">
        <v>20</v>
      </c>
      <c r="N8" s="93">
        <v>14</v>
      </c>
      <c r="O8" s="94">
        <v>6</v>
      </c>
      <c r="P8" s="97"/>
      <c r="Q8" s="98"/>
      <c r="R8" s="95">
        <f>SUM(S6)</f>
        <v>8</v>
      </c>
      <c r="S8" s="96">
        <f>SUM(R6)</f>
        <v>12</v>
      </c>
      <c r="T8" s="93">
        <v>14</v>
      </c>
      <c r="U8" s="94">
        <v>8</v>
      </c>
      <c r="V8" s="28"/>
      <c r="W8" s="55">
        <f t="shared" si="27"/>
        <v>18</v>
      </c>
      <c r="X8" s="56">
        <f t="shared" si="27"/>
        <v>6</v>
      </c>
      <c r="Y8" s="34">
        <f t="shared" si="28"/>
        <v>95</v>
      </c>
      <c r="Z8" s="34">
        <f t="shared" si="28"/>
        <v>79</v>
      </c>
      <c r="AA8" s="57">
        <f t="shared" si="29"/>
        <v>1.2025316455696202</v>
      </c>
      <c r="AB8" s="57"/>
      <c r="AC8" s="34">
        <v>3</v>
      </c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2" t="str">
        <f>CONCATENATE(mannschaften!E8)</f>
        <v>Union PWV Diersbach 1</v>
      </c>
      <c r="AV8" s="52">
        <f t="shared" si="30"/>
        <v>18</v>
      </c>
      <c r="AW8" s="92">
        <f>SUM(Quote03)</f>
        <v>1.2025316455696202</v>
      </c>
      <c r="AX8" s="92"/>
      <c r="AY8" s="717">
        <f t="shared" si="31"/>
        <v>6</v>
      </c>
      <c r="AZ8" s="717">
        <f t="shared" si="32"/>
        <v>0</v>
      </c>
      <c r="BA8" s="717">
        <f t="shared" si="33"/>
        <v>2</v>
      </c>
      <c r="BC8" s="651">
        <f t="shared" si="34"/>
        <v>1</v>
      </c>
      <c r="BD8" s="86">
        <f t="shared" si="35"/>
        <v>0</v>
      </c>
      <c r="BE8" s="652">
        <f t="shared" si="36"/>
        <v>0</v>
      </c>
      <c r="BF8" s="651">
        <f t="shared" si="37"/>
        <v>1</v>
      </c>
      <c r="BG8" s="86">
        <f t="shared" si="38"/>
        <v>0</v>
      </c>
      <c r="BH8" s="652">
        <f t="shared" si="39"/>
        <v>0</v>
      </c>
      <c r="BI8" s="651">
        <f t="shared" si="40"/>
        <v>1</v>
      </c>
      <c r="BJ8" s="86">
        <f t="shared" si="41"/>
        <v>0</v>
      </c>
      <c r="BK8" s="652">
        <f t="shared" si="42"/>
        <v>0</v>
      </c>
      <c r="BL8" s="86">
        <f t="shared" si="43"/>
        <v>1</v>
      </c>
      <c r="BM8" s="86">
        <f t="shared" si="44"/>
        <v>0</v>
      </c>
      <c r="BN8" s="86">
        <f t="shared" si="45"/>
        <v>0</v>
      </c>
      <c r="BO8" s="651">
        <f t="shared" si="46"/>
        <v>0</v>
      </c>
      <c r="BP8" s="86">
        <f t="shared" si="47"/>
        <v>0</v>
      </c>
      <c r="BQ8" s="652">
        <f t="shared" si="48"/>
        <v>1</v>
      </c>
      <c r="BR8" s="86">
        <f t="shared" si="49"/>
        <v>1</v>
      </c>
      <c r="BS8" s="86">
        <f t="shared" ref="BS8:BS14" si="59">IF(N23=1,1,0)</f>
        <v>0</v>
      </c>
      <c r="BT8" s="86">
        <f t="shared" si="50"/>
        <v>0</v>
      </c>
      <c r="BU8" s="651">
        <f t="shared" si="51"/>
        <v>0</v>
      </c>
      <c r="BV8" s="86">
        <f t="shared" si="52"/>
        <v>0</v>
      </c>
      <c r="BW8" s="652">
        <f t="shared" si="53"/>
        <v>0</v>
      </c>
      <c r="BX8" s="651">
        <f t="shared" si="54"/>
        <v>0</v>
      </c>
      <c r="BY8" s="86">
        <f t="shared" si="55"/>
        <v>0</v>
      </c>
      <c r="BZ8" s="652">
        <f t="shared" si="56"/>
        <v>1</v>
      </c>
      <c r="CA8" s="651">
        <f t="shared" si="56"/>
        <v>1</v>
      </c>
      <c r="CB8" s="86">
        <f t="shared" si="57"/>
        <v>0</v>
      </c>
      <c r="CC8" s="652">
        <f t="shared" si="58"/>
        <v>0</v>
      </c>
      <c r="CD8" s="651">
        <f t="shared" si="0"/>
        <v>0</v>
      </c>
      <c r="CE8" s="86">
        <f t="shared" si="1"/>
        <v>0</v>
      </c>
      <c r="CF8" s="652">
        <f t="shared" si="2"/>
        <v>0</v>
      </c>
      <c r="CG8" s="651">
        <f t="shared" si="3"/>
        <v>0</v>
      </c>
      <c r="CH8" s="86">
        <f t="shared" si="4"/>
        <v>0</v>
      </c>
      <c r="CI8" s="652">
        <f t="shared" si="5"/>
        <v>0</v>
      </c>
      <c r="CJ8" s="651">
        <f t="shared" si="6"/>
        <v>0</v>
      </c>
      <c r="CK8" s="86">
        <f t="shared" si="7"/>
        <v>0</v>
      </c>
      <c r="CL8" s="652">
        <f t="shared" si="8"/>
        <v>0</v>
      </c>
      <c r="CM8" s="651">
        <f t="shared" si="9"/>
        <v>0</v>
      </c>
      <c r="CN8" s="86">
        <f t="shared" si="10"/>
        <v>0</v>
      </c>
      <c r="CO8" s="652">
        <f t="shared" si="11"/>
        <v>0</v>
      </c>
      <c r="CP8" s="651">
        <f t="shared" si="12"/>
        <v>0</v>
      </c>
      <c r="CQ8" s="86">
        <f t="shared" si="13"/>
        <v>0</v>
      </c>
      <c r="CR8" s="652">
        <f t="shared" si="14"/>
        <v>0</v>
      </c>
      <c r="CS8" s="651">
        <f t="shared" si="15"/>
        <v>0</v>
      </c>
      <c r="CT8" s="86">
        <f t="shared" si="16"/>
        <v>0</v>
      </c>
      <c r="CU8" s="652">
        <f t="shared" si="17"/>
        <v>0</v>
      </c>
      <c r="CV8" s="651">
        <f t="shared" si="18"/>
        <v>0</v>
      </c>
      <c r="CW8" s="86">
        <f t="shared" si="19"/>
        <v>0</v>
      </c>
      <c r="CX8" s="652">
        <f t="shared" si="20"/>
        <v>0</v>
      </c>
      <c r="CY8" s="651">
        <f t="shared" si="21"/>
        <v>0</v>
      </c>
      <c r="CZ8" s="86">
        <f t="shared" si="22"/>
        <v>0</v>
      </c>
      <c r="DA8" s="652">
        <f t="shared" si="23"/>
        <v>0</v>
      </c>
      <c r="DB8" s="651">
        <f t="shared" si="24"/>
        <v>0</v>
      </c>
      <c r="DC8" s="86">
        <f t="shared" si="25"/>
        <v>0</v>
      </c>
      <c r="DD8" s="652">
        <f t="shared" si="26"/>
        <v>0</v>
      </c>
    </row>
    <row r="9" spans="1:108" ht="27" customHeight="1" x14ac:dyDescent="0.6">
      <c r="A9" s="58"/>
      <c r="B9" s="99"/>
      <c r="C9" s="54">
        <v>4</v>
      </c>
      <c r="D9" s="93">
        <v>6</v>
      </c>
      <c r="E9" s="94">
        <v>18</v>
      </c>
      <c r="F9" s="95">
        <f>SUM(G8)</f>
        <v>8</v>
      </c>
      <c r="G9" s="96">
        <f>SUM(F8)</f>
        <v>12</v>
      </c>
      <c r="H9" s="95">
        <f>SUM(I6)</f>
        <v>13</v>
      </c>
      <c r="I9" s="96">
        <f>SUM(H6)</f>
        <v>11</v>
      </c>
      <c r="J9" s="93">
        <v>19</v>
      </c>
      <c r="K9" s="94">
        <v>3</v>
      </c>
      <c r="L9" s="93">
        <v>3</v>
      </c>
      <c r="M9" s="94">
        <v>19</v>
      </c>
      <c r="N9" s="97"/>
      <c r="O9" s="98"/>
      <c r="P9" s="95">
        <f>SUM(Q7)</f>
        <v>3</v>
      </c>
      <c r="Q9" s="96">
        <f>SUM(P7)</f>
        <v>17</v>
      </c>
      <c r="R9" s="93">
        <v>11</v>
      </c>
      <c r="S9" s="94">
        <v>13</v>
      </c>
      <c r="T9" s="93">
        <v>12</v>
      </c>
      <c r="U9" s="94">
        <v>6</v>
      </c>
      <c r="V9" s="28"/>
      <c r="W9" s="55">
        <f t="shared" si="27"/>
        <v>9</v>
      </c>
      <c r="X9" s="56">
        <f t="shared" si="27"/>
        <v>15</v>
      </c>
      <c r="Y9" s="34">
        <f t="shared" si="28"/>
        <v>75</v>
      </c>
      <c r="Z9" s="34">
        <f t="shared" si="28"/>
        <v>99</v>
      </c>
      <c r="AA9" s="57">
        <f t="shared" si="29"/>
        <v>0.75757575757575757</v>
      </c>
      <c r="AB9" s="57"/>
      <c r="AC9" s="34">
        <v>4</v>
      </c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2" t="str">
        <f>CONCATENATE(mannschaften!E9)</f>
        <v>ASVö TSV PW St.Marienkirchen</v>
      </c>
      <c r="AV9" s="52">
        <f t="shared" si="30"/>
        <v>9</v>
      </c>
      <c r="AW9" s="92">
        <f>SUM(Quote04)</f>
        <v>0.75757575757575757</v>
      </c>
      <c r="AX9" s="92"/>
      <c r="AY9" s="717">
        <f t="shared" si="31"/>
        <v>3</v>
      </c>
      <c r="AZ9" s="717">
        <f t="shared" si="32"/>
        <v>0</v>
      </c>
      <c r="BA9" s="717">
        <f t="shared" si="33"/>
        <v>5</v>
      </c>
      <c r="BC9" s="651">
        <f t="shared" si="34"/>
        <v>0</v>
      </c>
      <c r="BD9" s="86">
        <f t="shared" si="35"/>
        <v>0</v>
      </c>
      <c r="BE9" s="652">
        <f t="shared" si="36"/>
        <v>1</v>
      </c>
      <c r="BF9" s="651">
        <f t="shared" si="37"/>
        <v>0</v>
      </c>
      <c r="BG9" s="86">
        <f t="shared" si="38"/>
        <v>0</v>
      </c>
      <c r="BH9" s="652">
        <f t="shared" si="39"/>
        <v>1</v>
      </c>
      <c r="BI9" s="651">
        <f t="shared" si="40"/>
        <v>1</v>
      </c>
      <c r="BJ9" s="86">
        <f t="shared" si="41"/>
        <v>0</v>
      </c>
      <c r="BK9" s="652">
        <f t="shared" si="42"/>
        <v>0</v>
      </c>
      <c r="BL9" s="86">
        <f t="shared" si="43"/>
        <v>1</v>
      </c>
      <c r="BM9" s="86">
        <f t="shared" si="44"/>
        <v>0</v>
      </c>
      <c r="BN9" s="86">
        <f t="shared" si="45"/>
        <v>0</v>
      </c>
      <c r="BO9" s="651">
        <f t="shared" si="46"/>
        <v>0</v>
      </c>
      <c r="BP9" s="86">
        <f t="shared" si="47"/>
        <v>0</v>
      </c>
      <c r="BQ9" s="652">
        <f t="shared" si="48"/>
        <v>1</v>
      </c>
      <c r="BR9" s="86">
        <f t="shared" si="49"/>
        <v>0</v>
      </c>
      <c r="BS9" s="86">
        <f t="shared" si="59"/>
        <v>0</v>
      </c>
      <c r="BT9" s="86">
        <f t="shared" si="50"/>
        <v>0</v>
      </c>
      <c r="BU9" s="651">
        <f t="shared" si="51"/>
        <v>0</v>
      </c>
      <c r="BV9" s="86">
        <f t="shared" si="52"/>
        <v>0</v>
      </c>
      <c r="BW9" s="652">
        <f t="shared" si="53"/>
        <v>1</v>
      </c>
      <c r="BX9" s="651">
        <f t="shared" si="54"/>
        <v>0</v>
      </c>
      <c r="BY9" s="86">
        <f t="shared" si="55"/>
        <v>0</v>
      </c>
      <c r="BZ9" s="652">
        <f t="shared" si="56"/>
        <v>1</v>
      </c>
      <c r="CA9" s="651">
        <f t="shared" si="56"/>
        <v>1</v>
      </c>
      <c r="CB9" s="86">
        <f t="shared" si="57"/>
        <v>0</v>
      </c>
      <c r="CC9" s="652">
        <f t="shared" si="58"/>
        <v>0</v>
      </c>
      <c r="CD9" s="651">
        <f t="shared" si="0"/>
        <v>0</v>
      </c>
      <c r="CE9" s="86">
        <f t="shared" si="1"/>
        <v>0</v>
      </c>
      <c r="CF9" s="652">
        <f t="shared" si="2"/>
        <v>0</v>
      </c>
      <c r="CG9" s="651">
        <f t="shared" si="3"/>
        <v>0</v>
      </c>
      <c r="CH9" s="86">
        <f t="shared" si="4"/>
        <v>0</v>
      </c>
      <c r="CI9" s="652">
        <f t="shared" si="5"/>
        <v>0</v>
      </c>
      <c r="CJ9" s="651">
        <f t="shared" si="6"/>
        <v>0</v>
      </c>
      <c r="CK9" s="86">
        <f t="shared" si="7"/>
        <v>0</v>
      </c>
      <c r="CL9" s="652">
        <f t="shared" si="8"/>
        <v>0</v>
      </c>
      <c r="CM9" s="651">
        <f t="shared" si="9"/>
        <v>0</v>
      </c>
      <c r="CN9" s="86">
        <f t="shared" si="10"/>
        <v>0</v>
      </c>
      <c r="CO9" s="652">
        <f t="shared" si="11"/>
        <v>0</v>
      </c>
      <c r="CP9" s="651">
        <f t="shared" si="12"/>
        <v>0</v>
      </c>
      <c r="CQ9" s="86">
        <f t="shared" si="13"/>
        <v>0</v>
      </c>
      <c r="CR9" s="652">
        <f t="shared" si="14"/>
        <v>0</v>
      </c>
      <c r="CS9" s="651">
        <f t="shared" si="15"/>
        <v>0</v>
      </c>
      <c r="CT9" s="86">
        <f t="shared" si="16"/>
        <v>0</v>
      </c>
      <c r="CU9" s="652">
        <f t="shared" si="17"/>
        <v>0</v>
      </c>
      <c r="CV9" s="651">
        <f t="shared" si="18"/>
        <v>0</v>
      </c>
      <c r="CW9" s="86">
        <f t="shared" si="19"/>
        <v>0</v>
      </c>
      <c r="CX9" s="652">
        <f t="shared" si="20"/>
        <v>0</v>
      </c>
      <c r="CY9" s="651">
        <f t="shared" si="21"/>
        <v>0</v>
      </c>
      <c r="CZ9" s="86">
        <f t="shared" si="22"/>
        <v>0</v>
      </c>
      <c r="DA9" s="652">
        <f t="shared" si="23"/>
        <v>0</v>
      </c>
      <c r="DB9" s="651">
        <f t="shared" si="24"/>
        <v>0</v>
      </c>
      <c r="DC9" s="86">
        <f t="shared" si="25"/>
        <v>0</v>
      </c>
      <c r="DD9" s="652">
        <f t="shared" si="26"/>
        <v>0</v>
      </c>
    </row>
    <row r="10" spans="1:108" ht="27" customHeight="1" x14ac:dyDescent="0.6">
      <c r="A10" s="58"/>
      <c r="B10" s="99"/>
      <c r="C10" s="54">
        <v>5</v>
      </c>
      <c r="D10" s="95">
        <f>SUM(E9)</f>
        <v>18</v>
      </c>
      <c r="E10" s="96">
        <f>SUM(D9)</f>
        <v>6</v>
      </c>
      <c r="F10" s="95">
        <f>SUM(G7)</f>
        <v>5</v>
      </c>
      <c r="G10" s="96">
        <f>SUM(F7)</f>
        <v>23</v>
      </c>
      <c r="H10" s="93">
        <v>9</v>
      </c>
      <c r="I10" s="94">
        <v>11</v>
      </c>
      <c r="J10" s="93">
        <v>15</v>
      </c>
      <c r="K10" s="94">
        <v>13</v>
      </c>
      <c r="L10" s="97"/>
      <c r="M10" s="98"/>
      <c r="N10" s="95">
        <f>SUM(O8)</f>
        <v>6</v>
      </c>
      <c r="O10" s="96">
        <f>SUM(N8)</f>
        <v>14</v>
      </c>
      <c r="P10" s="95">
        <f>SUM(Q6)</f>
        <v>13</v>
      </c>
      <c r="Q10" s="96">
        <f>SUM(P6)</f>
        <v>9</v>
      </c>
      <c r="R10" s="93">
        <v>9</v>
      </c>
      <c r="S10" s="94">
        <v>21</v>
      </c>
      <c r="T10" s="93">
        <v>17</v>
      </c>
      <c r="U10" s="94">
        <v>9</v>
      </c>
      <c r="V10" s="28"/>
      <c r="W10" s="55">
        <f t="shared" si="27"/>
        <v>12</v>
      </c>
      <c r="X10" s="56">
        <f t="shared" si="27"/>
        <v>12</v>
      </c>
      <c r="Y10" s="34">
        <f t="shared" si="28"/>
        <v>92</v>
      </c>
      <c r="Z10" s="34">
        <f t="shared" si="28"/>
        <v>106</v>
      </c>
      <c r="AA10" s="57">
        <f t="shared" si="29"/>
        <v>0.86792452830188682</v>
      </c>
      <c r="AB10" s="57"/>
      <c r="AC10" s="34">
        <v>5</v>
      </c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2" t="str">
        <f>CONCATENATE(mannschaften!E10)</f>
        <v>ASVÖ PV Taufkirchen 1</v>
      </c>
      <c r="AV10" s="52">
        <f t="shared" si="30"/>
        <v>12</v>
      </c>
      <c r="AW10" s="92">
        <f>SUM(Quote05)</f>
        <v>0.86792452830188682</v>
      </c>
      <c r="AX10" s="92"/>
      <c r="AY10" s="717">
        <f t="shared" si="31"/>
        <v>4</v>
      </c>
      <c r="AZ10" s="717">
        <f t="shared" si="32"/>
        <v>0</v>
      </c>
      <c r="BA10" s="717">
        <f t="shared" si="33"/>
        <v>4</v>
      </c>
      <c r="BC10" s="651">
        <f t="shared" si="34"/>
        <v>1</v>
      </c>
      <c r="BD10" s="86">
        <f t="shared" si="35"/>
        <v>0</v>
      </c>
      <c r="BE10" s="652">
        <f t="shared" si="36"/>
        <v>0</v>
      </c>
      <c r="BF10" s="651">
        <f t="shared" si="37"/>
        <v>0</v>
      </c>
      <c r="BG10" s="86">
        <f t="shared" si="38"/>
        <v>0</v>
      </c>
      <c r="BH10" s="652">
        <f t="shared" si="39"/>
        <v>1</v>
      </c>
      <c r="BI10" s="651">
        <f t="shared" si="40"/>
        <v>0</v>
      </c>
      <c r="BJ10" s="86">
        <f t="shared" si="41"/>
        <v>0</v>
      </c>
      <c r="BK10" s="652">
        <f t="shared" si="42"/>
        <v>1</v>
      </c>
      <c r="BL10" s="86">
        <f t="shared" si="43"/>
        <v>1</v>
      </c>
      <c r="BM10" s="86">
        <f t="shared" si="44"/>
        <v>0</v>
      </c>
      <c r="BN10" s="86">
        <f t="shared" si="45"/>
        <v>0</v>
      </c>
      <c r="BO10" s="651">
        <f t="shared" si="46"/>
        <v>0</v>
      </c>
      <c r="BP10" s="86">
        <f t="shared" si="47"/>
        <v>0</v>
      </c>
      <c r="BQ10" s="652">
        <f t="shared" si="48"/>
        <v>0</v>
      </c>
      <c r="BR10" s="86">
        <f t="shared" si="49"/>
        <v>0</v>
      </c>
      <c r="BS10" s="86">
        <f t="shared" si="59"/>
        <v>0</v>
      </c>
      <c r="BT10" s="86">
        <f t="shared" si="50"/>
        <v>1</v>
      </c>
      <c r="BU10" s="651">
        <f t="shared" si="51"/>
        <v>1</v>
      </c>
      <c r="BV10" s="86">
        <f t="shared" si="52"/>
        <v>0</v>
      </c>
      <c r="BW10" s="652">
        <f t="shared" si="53"/>
        <v>0</v>
      </c>
      <c r="BX10" s="651">
        <f t="shared" si="54"/>
        <v>0</v>
      </c>
      <c r="BY10" s="86">
        <f t="shared" si="55"/>
        <v>0</v>
      </c>
      <c r="BZ10" s="652">
        <f t="shared" si="56"/>
        <v>1</v>
      </c>
      <c r="CA10" s="651">
        <f t="shared" si="56"/>
        <v>1</v>
      </c>
      <c r="CB10" s="86">
        <f t="shared" si="57"/>
        <v>0</v>
      </c>
      <c r="CC10" s="652">
        <f t="shared" si="58"/>
        <v>0</v>
      </c>
      <c r="CD10" s="651">
        <f t="shared" si="0"/>
        <v>0</v>
      </c>
      <c r="CE10" s="86">
        <f t="shared" si="1"/>
        <v>0</v>
      </c>
      <c r="CF10" s="652">
        <f t="shared" si="2"/>
        <v>0</v>
      </c>
      <c r="CG10" s="651">
        <f t="shared" si="3"/>
        <v>0</v>
      </c>
      <c r="CH10" s="86">
        <f t="shared" si="4"/>
        <v>0</v>
      </c>
      <c r="CI10" s="652">
        <f t="shared" si="5"/>
        <v>0</v>
      </c>
      <c r="CJ10" s="651">
        <f t="shared" si="6"/>
        <v>0</v>
      </c>
      <c r="CK10" s="86">
        <f t="shared" si="7"/>
        <v>0</v>
      </c>
      <c r="CL10" s="652">
        <f t="shared" si="8"/>
        <v>0</v>
      </c>
      <c r="CM10" s="651">
        <f t="shared" si="9"/>
        <v>0</v>
      </c>
      <c r="CN10" s="86">
        <f t="shared" si="10"/>
        <v>0</v>
      </c>
      <c r="CO10" s="652">
        <f t="shared" si="11"/>
        <v>0</v>
      </c>
      <c r="CP10" s="651">
        <f t="shared" si="12"/>
        <v>0</v>
      </c>
      <c r="CQ10" s="86">
        <f t="shared" si="13"/>
        <v>0</v>
      </c>
      <c r="CR10" s="652">
        <f t="shared" si="14"/>
        <v>0</v>
      </c>
      <c r="CS10" s="651">
        <f t="shared" si="15"/>
        <v>0</v>
      </c>
      <c r="CT10" s="86">
        <f t="shared" si="16"/>
        <v>0</v>
      </c>
      <c r="CU10" s="652">
        <f t="shared" si="17"/>
        <v>0</v>
      </c>
      <c r="CV10" s="651">
        <f t="shared" si="18"/>
        <v>0</v>
      </c>
      <c r="CW10" s="86">
        <f t="shared" si="19"/>
        <v>0</v>
      </c>
      <c r="CX10" s="652">
        <f t="shared" si="20"/>
        <v>0</v>
      </c>
      <c r="CY10" s="651">
        <f t="shared" si="21"/>
        <v>0</v>
      </c>
      <c r="CZ10" s="86">
        <f t="shared" si="22"/>
        <v>0</v>
      </c>
      <c r="DA10" s="652">
        <f t="shared" si="23"/>
        <v>0</v>
      </c>
      <c r="DB10" s="651">
        <f t="shared" si="24"/>
        <v>0</v>
      </c>
      <c r="DC10" s="86">
        <f t="shared" si="25"/>
        <v>0</v>
      </c>
      <c r="DD10" s="652">
        <f t="shared" si="26"/>
        <v>0</v>
      </c>
    </row>
    <row r="11" spans="1:108" ht="27" customHeight="1" x14ac:dyDescent="0.6">
      <c r="A11" s="58"/>
      <c r="B11" s="99"/>
      <c r="C11" s="54">
        <v>6</v>
      </c>
      <c r="D11" s="95">
        <f>SUM(E8)</f>
        <v>10</v>
      </c>
      <c r="E11" s="96">
        <f>SUM(D8)</f>
        <v>16</v>
      </c>
      <c r="F11" s="95">
        <f>SUM(G6)</f>
        <v>11</v>
      </c>
      <c r="G11" s="96">
        <f>SUM(F6)</f>
        <v>9</v>
      </c>
      <c r="H11" s="93">
        <v>12</v>
      </c>
      <c r="I11" s="94">
        <v>16</v>
      </c>
      <c r="J11" s="97"/>
      <c r="K11" s="98"/>
      <c r="L11" s="95">
        <f>SUM(M9)</f>
        <v>19</v>
      </c>
      <c r="M11" s="96">
        <f>SUM(L9)</f>
        <v>3</v>
      </c>
      <c r="N11" s="95">
        <f>SUM(O7)</f>
        <v>3</v>
      </c>
      <c r="O11" s="96">
        <f>SUM(N7)</f>
        <v>21</v>
      </c>
      <c r="P11" s="93">
        <v>3</v>
      </c>
      <c r="Q11" s="94">
        <v>25</v>
      </c>
      <c r="R11" s="93">
        <v>23</v>
      </c>
      <c r="S11" s="94">
        <v>0</v>
      </c>
      <c r="T11" s="95">
        <f>SUM(U10)</f>
        <v>9</v>
      </c>
      <c r="U11" s="96">
        <f>SUM(T10)</f>
        <v>17</v>
      </c>
      <c r="V11" s="28"/>
      <c r="W11" s="55">
        <f t="shared" si="27"/>
        <v>9</v>
      </c>
      <c r="X11" s="56">
        <f t="shared" si="27"/>
        <v>15</v>
      </c>
      <c r="Y11" s="34">
        <f t="shared" si="28"/>
        <v>90</v>
      </c>
      <c r="Z11" s="34">
        <f t="shared" si="28"/>
        <v>107</v>
      </c>
      <c r="AA11" s="57">
        <f t="shared" si="29"/>
        <v>0.84112149532710279</v>
      </c>
      <c r="AB11" s="57"/>
      <c r="AC11" s="34">
        <v>6</v>
      </c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2" t="str">
        <f>CONCATENATE(mannschaften!E11)</f>
        <v>Union PWV Diersbach 2</v>
      </c>
      <c r="AV11" s="52">
        <f t="shared" si="30"/>
        <v>9</v>
      </c>
      <c r="AW11" s="92">
        <f>SUM(Quote06)</f>
        <v>0.84112149532710279</v>
      </c>
      <c r="AX11" s="92"/>
      <c r="AY11" s="717">
        <f t="shared" si="31"/>
        <v>3</v>
      </c>
      <c r="AZ11" s="717">
        <f t="shared" si="32"/>
        <v>0</v>
      </c>
      <c r="BA11" s="717">
        <f t="shared" si="33"/>
        <v>5</v>
      </c>
      <c r="BC11" s="651">
        <f t="shared" si="34"/>
        <v>0</v>
      </c>
      <c r="BD11" s="86">
        <f t="shared" si="35"/>
        <v>0</v>
      </c>
      <c r="BE11" s="652">
        <f t="shared" si="36"/>
        <v>1</v>
      </c>
      <c r="BF11" s="651">
        <f t="shared" si="37"/>
        <v>1</v>
      </c>
      <c r="BG11" s="86">
        <f t="shared" si="38"/>
        <v>0</v>
      </c>
      <c r="BH11" s="652">
        <f t="shared" si="39"/>
        <v>0</v>
      </c>
      <c r="BI11" s="651">
        <f t="shared" si="40"/>
        <v>0</v>
      </c>
      <c r="BJ11" s="86">
        <f t="shared" si="41"/>
        <v>0</v>
      </c>
      <c r="BK11" s="652">
        <f t="shared" si="42"/>
        <v>1</v>
      </c>
      <c r="BL11" s="86">
        <f t="shared" si="43"/>
        <v>0</v>
      </c>
      <c r="BM11" s="86">
        <f t="shared" si="44"/>
        <v>0</v>
      </c>
      <c r="BN11" s="86">
        <f t="shared" si="45"/>
        <v>0</v>
      </c>
      <c r="BO11" s="651">
        <f t="shared" si="46"/>
        <v>1</v>
      </c>
      <c r="BP11" s="86">
        <f t="shared" si="47"/>
        <v>0</v>
      </c>
      <c r="BQ11" s="652">
        <f t="shared" si="48"/>
        <v>0</v>
      </c>
      <c r="BR11" s="86">
        <f t="shared" si="49"/>
        <v>0</v>
      </c>
      <c r="BS11" s="86">
        <f t="shared" si="59"/>
        <v>0</v>
      </c>
      <c r="BT11" s="86">
        <f t="shared" si="50"/>
        <v>1</v>
      </c>
      <c r="BU11" s="651">
        <f t="shared" si="51"/>
        <v>0</v>
      </c>
      <c r="BV11" s="86">
        <f t="shared" si="52"/>
        <v>0</v>
      </c>
      <c r="BW11" s="652">
        <f t="shared" si="53"/>
        <v>1</v>
      </c>
      <c r="BX11" s="651">
        <f t="shared" si="54"/>
        <v>1</v>
      </c>
      <c r="BY11" s="86">
        <f t="shared" si="55"/>
        <v>0</v>
      </c>
      <c r="BZ11" s="652">
        <f t="shared" si="56"/>
        <v>0</v>
      </c>
      <c r="CA11" s="651">
        <f t="shared" si="56"/>
        <v>0</v>
      </c>
      <c r="CB11" s="86">
        <f t="shared" si="57"/>
        <v>0</v>
      </c>
      <c r="CC11" s="652">
        <f t="shared" si="58"/>
        <v>1</v>
      </c>
      <c r="CD11" s="651">
        <f t="shared" si="0"/>
        <v>0</v>
      </c>
      <c r="CE11" s="86">
        <f t="shared" si="1"/>
        <v>0</v>
      </c>
      <c r="CF11" s="652">
        <f t="shared" si="2"/>
        <v>0</v>
      </c>
      <c r="CG11" s="651">
        <f t="shared" si="3"/>
        <v>0</v>
      </c>
      <c r="CH11" s="86">
        <f t="shared" si="4"/>
        <v>0</v>
      </c>
      <c r="CI11" s="652">
        <f t="shared" si="5"/>
        <v>0</v>
      </c>
      <c r="CJ11" s="651">
        <f t="shared" si="6"/>
        <v>0</v>
      </c>
      <c r="CK11" s="86">
        <f t="shared" si="7"/>
        <v>0</v>
      </c>
      <c r="CL11" s="652">
        <f t="shared" si="8"/>
        <v>0</v>
      </c>
      <c r="CM11" s="651">
        <f t="shared" si="9"/>
        <v>0</v>
      </c>
      <c r="CN11" s="86">
        <f t="shared" si="10"/>
        <v>0</v>
      </c>
      <c r="CO11" s="652">
        <f t="shared" si="11"/>
        <v>0</v>
      </c>
      <c r="CP11" s="651">
        <f t="shared" si="12"/>
        <v>0</v>
      </c>
      <c r="CQ11" s="86">
        <f t="shared" si="13"/>
        <v>0</v>
      </c>
      <c r="CR11" s="652">
        <f t="shared" si="14"/>
        <v>0</v>
      </c>
      <c r="CS11" s="651">
        <f t="shared" si="15"/>
        <v>0</v>
      </c>
      <c r="CT11" s="86">
        <f t="shared" si="16"/>
        <v>0</v>
      </c>
      <c r="CU11" s="652">
        <f t="shared" si="17"/>
        <v>0</v>
      </c>
      <c r="CV11" s="651">
        <f t="shared" si="18"/>
        <v>0</v>
      </c>
      <c r="CW11" s="86">
        <f t="shared" si="19"/>
        <v>0</v>
      </c>
      <c r="CX11" s="652">
        <f t="shared" si="20"/>
        <v>0</v>
      </c>
      <c r="CY11" s="651">
        <f t="shared" si="21"/>
        <v>0</v>
      </c>
      <c r="CZ11" s="86">
        <f t="shared" si="22"/>
        <v>0</v>
      </c>
      <c r="DA11" s="652">
        <f t="shared" si="23"/>
        <v>0</v>
      </c>
      <c r="DB11" s="651">
        <f t="shared" si="24"/>
        <v>0</v>
      </c>
      <c r="DC11" s="86">
        <f t="shared" si="25"/>
        <v>0</v>
      </c>
      <c r="DD11" s="652">
        <f t="shared" si="26"/>
        <v>0</v>
      </c>
    </row>
    <row r="12" spans="1:108" ht="27" customHeight="1" x14ac:dyDescent="0.6">
      <c r="A12" s="58"/>
      <c r="B12" s="99"/>
      <c r="C12" s="54">
        <v>7</v>
      </c>
      <c r="D12" s="95">
        <f>SUM(E7)</f>
        <v>13</v>
      </c>
      <c r="E12" s="96">
        <f>SUM(D7)</f>
        <v>13</v>
      </c>
      <c r="F12" s="93">
        <v>5</v>
      </c>
      <c r="G12" s="94">
        <v>17</v>
      </c>
      <c r="H12" s="97"/>
      <c r="I12" s="98"/>
      <c r="J12" s="95">
        <f>SUM(K10)</f>
        <v>13</v>
      </c>
      <c r="K12" s="96">
        <f>SUM(J10)</f>
        <v>15</v>
      </c>
      <c r="L12" s="95">
        <f>SUM(M8)</f>
        <v>20</v>
      </c>
      <c r="M12" s="96">
        <f>SUM(L8)</f>
        <v>6</v>
      </c>
      <c r="N12" s="95">
        <f>SUM(O6)</f>
        <v>6</v>
      </c>
      <c r="O12" s="96">
        <f>SUM(N6)</f>
        <v>12</v>
      </c>
      <c r="P12" s="93">
        <v>14</v>
      </c>
      <c r="Q12" s="94">
        <v>6</v>
      </c>
      <c r="R12" s="95">
        <f>SUM(S11)</f>
        <v>0</v>
      </c>
      <c r="S12" s="96">
        <f>SUM(R11)</f>
        <v>23</v>
      </c>
      <c r="T12" s="95">
        <f>SUM(U9)</f>
        <v>6</v>
      </c>
      <c r="U12" s="96">
        <f>SUM(T9)</f>
        <v>12</v>
      </c>
      <c r="V12" s="28"/>
      <c r="W12" s="55">
        <f t="shared" si="27"/>
        <v>7</v>
      </c>
      <c r="X12" s="56">
        <f t="shared" si="27"/>
        <v>16</v>
      </c>
      <c r="Y12" s="34">
        <f t="shared" si="28"/>
        <v>77</v>
      </c>
      <c r="Z12" s="34">
        <f t="shared" si="28"/>
        <v>104</v>
      </c>
      <c r="AA12" s="57">
        <f t="shared" si="29"/>
        <v>0.74038461538461542</v>
      </c>
      <c r="AB12" s="57"/>
      <c r="AC12" s="34">
        <v>7</v>
      </c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2" t="str">
        <f>CONCATENATE(mannschaften!E12)</f>
        <v>PV Hub</v>
      </c>
      <c r="AV12" s="52">
        <f t="shared" si="30"/>
        <v>7</v>
      </c>
      <c r="AW12" s="92">
        <f>SUM(Quote07)</f>
        <v>0.74038461538461542</v>
      </c>
      <c r="AX12" s="92"/>
      <c r="AY12" s="717">
        <f t="shared" si="31"/>
        <v>2</v>
      </c>
      <c r="AZ12" s="717">
        <f t="shared" si="32"/>
        <v>1</v>
      </c>
      <c r="BA12" s="717">
        <f t="shared" si="33"/>
        <v>5</v>
      </c>
      <c r="BC12" s="651">
        <f t="shared" si="34"/>
        <v>0</v>
      </c>
      <c r="BD12" s="86">
        <f t="shared" si="35"/>
        <v>1</v>
      </c>
      <c r="BE12" s="652">
        <f t="shared" si="36"/>
        <v>0</v>
      </c>
      <c r="BF12" s="651">
        <f t="shared" si="37"/>
        <v>0</v>
      </c>
      <c r="BG12" s="86">
        <f t="shared" si="38"/>
        <v>0</v>
      </c>
      <c r="BH12" s="652">
        <f t="shared" si="39"/>
        <v>1</v>
      </c>
      <c r="BI12" s="651">
        <f t="shared" si="40"/>
        <v>0</v>
      </c>
      <c r="BJ12" s="86">
        <f t="shared" si="41"/>
        <v>0</v>
      </c>
      <c r="BK12" s="652">
        <f t="shared" si="42"/>
        <v>0</v>
      </c>
      <c r="BL12" s="86">
        <f t="shared" si="43"/>
        <v>0</v>
      </c>
      <c r="BM12" s="86">
        <f t="shared" si="44"/>
        <v>0</v>
      </c>
      <c r="BN12" s="86">
        <f t="shared" si="45"/>
        <v>1</v>
      </c>
      <c r="BO12" s="651">
        <f t="shared" si="46"/>
        <v>1</v>
      </c>
      <c r="BP12" s="86">
        <f t="shared" si="47"/>
        <v>0</v>
      </c>
      <c r="BQ12" s="652">
        <f t="shared" si="48"/>
        <v>0</v>
      </c>
      <c r="BR12" s="86">
        <f t="shared" si="49"/>
        <v>0</v>
      </c>
      <c r="BS12" s="86">
        <f t="shared" si="59"/>
        <v>0</v>
      </c>
      <c r="BT12" s="86">
        <f t="shared" si="50"/>
        <v>1</v>
      </c>
      <c r="BU12" s="651">
        <f t="shared" si="51"/>
        <v>1</v>
      </c>
      <c r="BV12" s="86">
        <f t="shared" si="52"/>
        <v>0</v>
      </c>
      <c r="BW12" s="652">
        <f t="shared" si="53"/>
        <v>0</v>
      </c>
      <c r="BX12" s="651">
        <f t="shared" si="54"/>
        <v>0</v>
      </c>
      <c r="BY12" s="86">
        <f t="shared" si="55"/>
        <v>0</v>
      </c>
      <c r="BZ12" s="652">
        <f t="shared" si="56"/>
        <v>1</v>
      </c>
      <c r="CA12" s="651">
        <f t="shared" si="56"/>
        <v>0</v>
      </c>
      <c r="CB12" s="86">
        <f t="shared" si="57"/>
        <v>0</v>
      </c>
      <c r="CC12" s="652">
        <f t="shared" si="58"/>
        <v>1</v>
      </c>
      <c r="CD12" s="651">
        <f t="shared" ref="CD12:CD14" si="60">IF(Y23=3,1,0)</f>
        <v>0</v>
      </c>
      <c r="CE12" s="86">
        <f t="shared" ref="CE12:CE14" si="61">IF(Y23=1,1,0)</f>
        <v>0</v>
      </c>
      <c r="CF12" s="652">
        <f t="shared" ref="CF12:CF14" si="62">IF(Z23=3,1,0)</f>
        <v>0</v>
      </c>
      <c r="CG12" s="651">
        <f t="shared" ref="CG12:CG14" si="63">IF(AB23=3,1,0)</f>
        <v>0</v>
      </c>
      <c r="CH12" s="86">
        <f t="shared" ref="CH12:CH14" si="64">IF(AB23=1,1,0)</f>
        <v>0</v>
      </c>
      <c r="CI12" s="652">
        <f t="shared" ref="CI12:CI14" si="65">IF(AC23=3,1,0)</f>
        <v>0</v>
      </c>
      <c r="CJ12" s="651">
        <f t="shared" ref="CJ12:CJ14" si="66">IF(AV23=3,1,0)</f>
        <v>0</v>
      </c>
      <c r="CK12" s="86">
        <f t="shared" ref="CK12:CK14" si="67">IF(AV23=1,1,0)</f>
        <v>0</v>
      </c>
      <c r="CL12" s="652">
        <f t="shared" ref="CL12:CL14" si="68">IF(AW23=3,1,0)</f>
        <v>0</v>
      </c>
      <c r="CM12" s="651">
        <f t="shared" ref="CM12:CM14" si="69">IF(BC23=3,1,0)</f>
        <v>0</v>
      </c>
      <c r="CN12" s="86">
        <f t="shared" ref="CN12:CN14" si="70">IF(BC23=1,1,0)</f>
        <v>0</v>
      </c>
      <c r="CO12" s="652">
        <f t="shared" ref="CO12:CO14" si="71">IF(BD23=3,1,0)</f>
        <v>0</v>
      </c>
      <c r="CP12" s="651">
        <f t="shared" ref="CP12:CP14" si="72">IF(BF23=3,1,0)</f>
        <v>0</v>
      </c>
      <c r="CQ12" s="86">
        <f t="shared" ref="CQ12:CQ14" si="73">IF(BF23=1,1,0)</f>
        <v>0</v>
      </c>
      <c r="CR12" s="652">
        <f t="shared" ref="CR12:CR14" si="74">IF(BG23=3,1,0)</f>
        <v>0</v>
      </c>
      <c r="CS12" s="651">
        <f t="shared" ref="CS12:CS14" si="75">IF(BI23=3,1,0)</f>
        <v>0</v>
      </c>
      <c r="CT12" s="86">
        <f t="shared" ref="CT12:CT14" si="76">IF(BI23=1,1,0)</f>
        <v>0</v>
      </c>
      <c r="CU12" s="652">
        <f t="shared" ref="CU12:CU14" si="77">IF(BJ23=3,1,0)</f>
        <v>0</v>
      </c>
      <c r="CV12" s="651">
        <f t="shared" ref="CV12:CV14" si="78">IF(BL23=3,1,0)</f>
        <v>0</v>
      </c>
      <c r="CW12" s="86">
        <f t="shared" ref="CW12:CW14" si="79">IF(BL23=1,1,0)</f>
        <v>0</v>
      </c>
      <c r="CX12" s="652">
        <f t="shared" ref="CX12:CX14" si="80">IF(BM23=3,1,0)</f>
        <v>0</v>
      </c>
      <c r="CY12" s="651">
        <f t="shared" ref="CY12:CY14" si="81">IF(BO23=3,1,0)</f>
        <v>0</v>
      </c>
      <c r="CZ12" s="86">
        <f t="shared" ref="CZ12:CZ14" si="82">IF(BO23=1,1,0)</f>
        <v>0</v>
      </c>
      <c r="DA12" s="652">
        <f t="shared" ref="DA12:DA14" si="83">IF(BP23=3,1,0)</f>
        <v>0</v>
      </c>
      <c r="DB12" s="651">
        <f t="shared" ref="DB12:DB14" si="84">IF(BR23=3,1,0)</f>
        <v>0</v>
      </c>
      <c r="DC12" s="86">
        <f t="shared" ref="DC12:DC14" si="85">IF(BR23=1,1,0)</f>
        <v>0</v>
      </c>
      <c r="DD12" s="652">
        <f t="shared" ref="DD12:DD14" si="86">IF(BS23=3,1,0)</f>
        <v>0</v>
      </c>
    </row>
    <row r="13" spans="1:108" ht="27" customHeight="1" x14ac:dyDescent="0.6">
      <c r="A13" s="58"/>
      <c r="B13" s="99"/>
      <c r="C13" s="54">
        <v>8</v>
      </c>
      <c r="D13" s="95">
        <f>SUM(E6)</f>
        <v>3</v>
      </c>
      <c r="E13" s="96">
        <f>SUM(D6)</f>
        <v>29</v>
      </c>
      <c r="F13" s="97"/>
      <c r="G13" s="98"/>
      <c r="H13" s="95">
        <f>SUM(I11)</f>
        <v>16</v>
      </c>
      <c r="I13" s="96">
        <f>SUM(H11)</f>
        <v>12</v>
      </c>
      <c r="J13" s="95">
        <f>SUM(K9)</f>
        <v>3</v>
      </c>
      <c r="K13" s="96">
        <f>SUM(J9)</f>
        <v>19</v>
      </c>
      <c r="L13" s="95">
        <f>SUM(M7)</f>
        <v>9</v>
      </c>
      <c r="M13" s="96">
        <f>SUM(L7)</f>
        <v>11</v>
      </c>
      <c r="N13" s="93">
        <v>13</v>
      </c>
      <c r="O13" s="94">
        <v>15</v>
      </c>
      <c r="P13" s="95">
        <f>SUM(Q12)</f>
        <v>6</v>
      </c>
      <c r="Q13" s="96">
        <f>SUM(P12)</f>
        <v>14</v>
      </c>
      <c r="R13" s="95">
        <f>SUM(S10)</f>
        <v>21</v>
      </c>
      <c r="S13" s="96">
        <f>SUM(R10)</f>
        <v>9</v>
      </c>
      <c r="T13" s="95">
        <f>SUM(U8)</f>
        <v>8</v>
      </c>
      <c r="U13" s="96">
        <f>SUM(T8)</f>
        <v>14</v>
      </c>
      <c r="V13" s="28"/>
      <c r="W13" s="55">
        <f t="shared" si="27"/>
        <v>6</v>
      </c>
      <c r="X13" s="56">
        <f t="shared" si="27"/>
        <v>18</v>
      </c>
      <c r="Y13" s="34">
        <f t="shared" si="28"/>
        <v>79</v>
      </c>
      <c r="Z13" s="34">
        <f t="shared" si="28"/>
        <v>123</v>
      </c>
      <c r="AA13" s="57">
        <f t="shared" si="29"/>
        <v>0.64227642276422769</v>
      </c>
      <c r="AB13" s="57"/>
      <c r="AC13" s="34">
        <v>8</v>
      </c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2" t="str">
        <f>CONCATENATE(mannschaften!E13)</f>
        <v>Union PWV Ort/Osternach</v>
      </c>
      <c r="AV13" s="52">
        <f t="shared" si="30"/>
        <v>6</v>
      </c>
      <c r="AW13" s="92">
        <f>SUM(Quote08)</f>
        <v>0.64227642276422769</v>
      </c>
      <c r="AX13" s="92"/>
      <c r="AY13" s="717">
        <f t="shared" si="31"/>
        <v>2</v>
      </c>
      <c r="AZ13" s="717">
        <f t="shared" si="32"/>
        <v>0</v>
      </c>
      <c r="BA13" s="717">
        <f t="shared" si="33"/>
        <v>6</v>
      </c>
      <c r="BC13" s="651">
        <f t="shared" si="34"/>
        <v>0</v>
      </c>
      <c r="BD13" s="86">
        <f t="shared" si="35"/>
        <v>0</v>
      </c>
      <c r="BE13" s="652">
        <f t="shared" si="36"/>
        <v>1</v>
      </c>
      <c r="BF13" s="651">
        <f t="shared" si="37"/>
        <v>0</v>
      </c>
      <c r="BG13" s="86">
        <f t="shared" si="38"/>
        <v>0</v>
      </c>
      <c r="BH13" s="652">
        <f t="shared" si="39"/>
        <v>0</v>
      </c>
      <c r="BI13" s="651">
        <f t="shared" si="40"/>
        <v>1</v>
      </c>
      <c r="BJ13" s="86">
        <f t="shared" si="41"/>
        <v>0</v>
      </c>
      <c r="BK13" s="652">
        <f t="shared" si="42"/>
        <v>0</v>
      </c>
      <c r="BL13" s="86">
        <f t="shared" si="43"/>
        <v>0</v>
      </c>
      <c r="BM13" s="86">
        <f t="shared" si="44"/>
        <v>0</v>
      </c>
      <c r="BN13" s="86">
        <f t="shared" si="45"/>
        <v>1</v>
      </c>
      <c r="BO13" s="651">
        <f t="shared" si="46"/>
        <v>0</v>
      </c>
      <c r="BP13" s="86">
        <f t="shared" si="47"/>
        <v>0</v>
      </c>
      <c r="BQ13" s="652">
        <f t="shared" si="48"/>
        <v>1</v>
      </c>
      <c r="BR13" s="86">
        <f t="shared" si="49"/>
        <v>0</v>
      </c>
      <c r="BS13" s="86">
        <f t="shared" si="59"/>
        <v>0</v>
      </c>
      <c r="BT13" s="86">
        <f t="shared" si="50"/>
        <v>1</v>
      </c>
      <c r="BU13" s="651">
        <f t="shared" si="51"/>
        <v>0</v>
      </c>
      <c r="BV13" s="86">
        <f t="shared" si="52"/>
        <v>0</v>
      </c>
      <c r="BW13" s="652">
        <f t="shared" si="53"/>
        <v>1</v>
      </c>
      <c r="BX13" s="651">
        <f t="shared" si="54"/>
        <v>1</v>
      </c>
      <c r="BY13" s="86">
        <f t="shared" si="55"/>
        <v>0</v>
      </c>
      <c r="BZ13" s="652">
        <f t="shared" si="56"/>
        <v>0</v>
      </c>
      <c r="CA13" s="651">
        <f t="shared" si="56"/>
        <v>0</v>
      </c>
      <c r="CB13" s="86">
        <f t="shared" si="57"/>
        <v>0</v>
      </c>
      <c r="CC13" s="652">
        <f t="shared" si="58"/>
        <v>1</v>
      </c>
      <c r="CD13" s="651">
        <f t="shared" si="60"/>
        <v>0</v>
      </c>
      <c r="CE13" s="86">
        <f t="shared" si="61"/>
        <v>0</v>
      </c>
      <c r="CF13" s="652">
        <f t="shared" si="62"/>
        <v>0</v>
      </c>
      <c r="CG13" s="651">
        <f t="shared" si="63"/>
        <v>0</v>
      </c>
      <c r="CH13" s="86">
        <f t="shared" si="64"/>
        <v>0</v>
      </c>
      <c r="CI13" s="652">
        <f t="shared" si="65"/>
        <v>0</v>
      </c>
      <c r="CJ13" s="651">
        <f t="shared" si="66"/>
        <v>0</v>
      </c>
      <c r="CK13" s="86">
        <f t="shared" si="67"/>
        <v>0</v>
      </c>
      <c r="CL13" s="652">
        <f t="shared" si="68"/>
        <v>0</v>
      </c>
      <c r="CM13" s="651">
        <f t="shared" si="69"/>
        <v>0</v>
      </c>
      <c r="CN13" s="86">
        <f t="shared" si="70"/>
        <v>0</v>
      </c>
      <c r="CO13" s="652">
        <f t="shared" si="71"/>
        <v>0</v>
      </c>
      <c r="CP13" s="651">
        <f t="shared" si="72"/>
        <v>0</v>
      </c>
      <c r="CQ13" s="86">
        <f t="shared" si="73"/>
        <v>0</v>
      </c>
      <c r="CR13" s="652">
        <f t="shared" si="74"/>
        <v>0</v>
      </c>
      <c r="CS13" s="651">
        <f t="shared" si="75"/>
        <v>0</v>
      </c>
      <c r="CT13" s="86">
        <f t="shared" si="76"/>
        <v>0</v>
      </c>
      <c r="CU13" s="652">
        <f t="shared" si="77"/>
        <v>0</v>
      </c>
      <c r="CV13" s="651">
        <f t="shared" si="78"/>
        <v>0</v>
      </c>
      <c r="CW13" s="86">
        <f t="shared" si="79"/>
        <v>0</v>
      </c>
      <c r="CX13" s="652">
        <f t="shared" si="80"/>
        <v>0</v>
      </c>
      <c r="CY13" s="651">
        <f t="shared" si="81"/>
        <v>0</v>
      </c>
      <c r="CZ13" s="86">
        <f t="shared" si="82"/>
        <v>0</v>
      </c>
      <c r="DA13" s="652">
        <f t="shared" si="83"/>
        <v>0</v>
      </c>
      <c r="DB13" s="651">
        <f t="shared" si="84"/>
        <v>0</v>
      </c>
      <c r="DC13" s="86">
        <f t="shared" si="85"/>
        <v>0</v>
      </c>
      <c r="DD13" s="652">
        <f t="shared" si="86"/>
        <v>0</v>
      </c>
    </row>
    <row r="14" spans="1:108" ht="27" customHeight="1" x14ac:dyDescent="0.6">
      <c r="A14" s="58"/>
      <c r="B14" s="99"/>
      <c r="C14" s="54">
        <v>9</v>
      </c>
      <c r="D14" s="100"/>
      <c r="E14" s="101"/>
      <c r="F14" s="102">
        <f>SUM(G12)</f>
        <v>17</v>
      </c>
      <c r="G14" s="103">
        <f>SUM(F12)</f>
        <v>5</v>
      </c>
      <c r="H14" s="102">
        <f>SUM(I10)</f>
        <v>11</v>
      </c>
      <c r="I14" s="103">
        <f>SUM(H10)</f>
        <v>9</v>
      </c>
      <c r="J14" s="102">
        <f>SUM(K8)</f>
        <v>9</v>
      </c>
      <c r="K14" s="103">
        <f>SUM(J8)</f>
        <v>11</v>
      </c>
      <c r="L14" s="102">
        <f>SUM(M6)</f>
        <v>6</v>
      </c>
      <c r="M14" s="103">
        <f>SUM(L6)</f>
        <v>12</v>
      </c>
      <c r="N14" s="102">
        <f>SUM(O13)</f>
        <v>15</v>
      </c>
      <c r="O14" s="103">
        <f>SUM(N13)</f>
        <v>13</v>
      </c>
      <c r="P14" s="102">
        <f>SUM(Q11)</f>
        <v>25</v>
      </c>
      <c r="Q14" s="103">
        <f>SUM(P11)</f>
        <v>3</v>
      </c>
      <c r="R14" s="102">
        <f>SUM(S9)</f>
        <v>13</v>
      </c>
      <c r="S14" s="103">
        <f>SUM(R9)</f>
        <v>11</v>
      </c>
      <c r="T14" s="102">
        <f>SUM(U7)</f>
        <v>3</v>
      </c>
      <c r="U14" s="103">
        <f>SUM(T7)</f>
        <v>17</v>
      </c>
      <c r="V14" s="28"/>
      <c r="W14" s="55">
        <f t="shared" si="27"/>
        <v>15</v>
      </c>
      <c r="X14" s="56">
        <f t="shared" si="27"/>
        <v>9</v>
      </c>
      <c r="Y14" s="34">
        <f t="shared" si="28"/>
        <v>99</v>
      </c>
      <c r="Z14" s="34">
        <f>SUM(E14,G14,I14,K14,M14,O14,Q14,S14,U14)</f>
        <v>81</v>
      </c>
      <c r="AA14" s="57">
        <f t="shared" si="29"/>
        <v>1.2222222222222223</v>
      </c>
      <c r="AB14" s="57"/>
      <c r="AC14" s="34">
        <v>9</v>
      </c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2" t="str">
        <f>CONCATENATE(mannschaften!E14)</f>
        <v xml:space="preserve"> </v>
      </c>
      <c r="AV14" s="52">
        <f t="shared" si="30"/>
        <v>15</v>
      </c>
      <c r="AW14" s="92">
        <f>SUM(Quote09)</f>
        <v>1.2222222222222223</v>
      </c>
      <c r="AX14" s="92"/>
      <c r="AY14" s="717">
        <f t="shared" si="31"/>
        <v>5</v>
      </c>
      <c r="AZ14" s="717">
        <f t="shared" si="32"/>
        <v>0</v>
      </c>
      <c r="BA14" s="717">
        <f t="shared" si="33"/>
        <v>3</v>
      </c>
      <c r="BC14" s="651">
        <f t="shared" si="34"/>
        <v>0</v>
      </c>
      <c r="BD14" s="86">
        <f t="shared" si="35"/>
        <v>0</v>
      </c>
      <c r="BE14" s="652">
        <f t="shared" si="36"/>
        <v>0</v>
      </c>
      <c r="BF14" s="651">
        <f t="shared" si="37"/>
        <v>1</v>
      </c>
      <c r="BG14" s="86">
        <f t="shared" si="38"/>
        <v>0</v>
      </c>
      <c r="BH14" s="652">
        <f t="shared" si="39"/>
        <v>0</v>
      </c>
      <c r="BI14" s="651">
        <f t="shared" si="40"/>
        <v>1</v>
      </c>
      <c r="BJ14" s="86">
        <f t="shared" si="41"/>
        <v>0</v>
      </c>
      <c r="BK14" s="652">
        <f t="shared" si="42"/>
        <v>0</v>
      </c>
      <c r="BL14" s="86">
        <f t="shared" si="43"/>
        <v>0</v>
      </c>
      <c r="BM14" s="86">
        <f t="shared" si="44"/>
        <v>0</v>
      </c>
      <c r="BN14" s="86">
        <f t="shared" si="45"/>
        <v>1</v>
      </c>
      <c r="BO14" s="651">
        <f t="shared" si="46"/>
        <v>0</v>
      </c>
      <c r="BP14" s="86">
        <f t="shared" si="47"/>
        <v>0</v>
      </c>
      <c r="BQ14" s="652">
        <f t="shared" si="48"/>
        <v>1</v>
      </c>
      <c r="BR14" s="86">
        <f t="shared" si="49"/>
        <v>1</v>
      </c>
      <c r="BS14" s="86">
        <f t="shared" si="59"/>
        <v>0</v>
      </c>
      <c r="BT14" s="86">
        <f t="shared" si="50"/>
        <v>0</v>
      </c>
      <c r="BU14" s="651">
        <f t="shared" si="51"/>
        <v>1</v>
      </c>
      <c r="BV14" s="86">
        <f t="shared" si="52"/>
        <v>0</v>
      </c>
      <c r="BW14" s="652">
        <f t="shared" si="53"/>
        <v>0</v>
      </c>
      <c r="BX14" s="651">
        <f t="shared" si="54"/>
        <v>1</v>
      </c>
      <c r="BY14" s="86">
        <f t="shared" si="55"/>
        <v>0</v>
      </c>
      <c r="BZ14" s="652">
        <f t="shared" si="56"/>
        <v>0</v>
      </c>
      <c r="CA14" s="651">
        <f t="shared" si="56"/>
        <v>0</v>
      </c>
      <c r="CB14" s="86">
        <f t="shared" si="57"/>
        <v>0</v>
      </c>
      <c r="CC14" s="652">
        <f t="shared" si="58"/>
        <v>1</v>
      </c>
      <c r="CD14" s="651">
        <f t="shared" si="60"/>
        <v>0</v>
      </c>
      <c r="CE14" s="86">
        <f t="shared" si="61"/>
        <v>0</v>
      </c>
      <c r="CF14" s="652">
        <f t="shared" si="62"/>
        <v>0</v>
      </c>
      <c r="CG14" s="651">
        <f t="shared" si="63"/>
        <v>0</v>
      </c>
      <c r="CH14" s="86">
        <f t="shared" si="64"/>
        <v>0</v>
      </c>
      <c r="CI14" s="652">
        <f t="shared" si="65"/>
        <v>0</v>
      </c>
      <c r="CJ14" s="651">
        <f t="shared" si="66"/>
        <v>0</v>
      </c>
      <c r="CK14" s="86">
        <f t="shared" si="67"/>
        <v>0</v>
      </c>
      <c r="CL14" s="652">
        <f t="shared" si="68"/>
        <v>0</v>
      </c>
      <c r="CM14" s="651">
        <f t="shared" si="69"/>
        <v>0</v>
      </c>
      <c r="CN14" s="86">
        <f t="shared" si="70"/>
        <v>0</v>
      </c>
      <c r="CO14" s="652">
        <f t="shared" si="71"/>
        <v>0</v>
      </c>
      <c r="CP14" s="651">
        <f t="shared" si="72"/>
        <v>0</v>
      </c>
      <c r="CQ14" s="86">
        <f t="shared" si="73"/>
        <v>0</v>
      </c>
      <c r="CR14" s="652">
        <f t="shared" si="74"/>
        <v>0</v>
      </c>
      <c r="CS14" s="651">
        <f t="shared" si="75"/>
        <v>0</v>
      </c>
      <c r="CT14" s="86">
        <f t="shared" si="76"/>
        <v>0</v>
      </c>
      <c r="CU14" s="652">
        <f t="shared" si="77"/>
        <v>0</v>
      </c>
      <c r="CV14" s="651">
        <f t="shared" si="78"/>
        <v>0</v>
      </c>
      <c r="CW14" s="86">
        <f t="shared" si="79"/>
        <v>0</v>
      </c>
      <c r="CX14" s="652">
        <f t="shared" si="80"/>
        <v>0</v>
      </c>
      <c r="CY14" s="651">
        <f t="shared" si="81"/>
        <v>0</v>
      </c>
      <c r="CZ14" s="86">
        <f t="shared" si="82"/>
        <v>0</v>
      </c>
      <c r="DA14" s="652">
        <f t="shared" si="83"/>
        <v>0</v>
      </c>
      <c r="DB14" s="651">
        <f t="shared" si="84"/>
        <v>0</v>
      </c>
      <c r="DC14" s="86">
        <f t="shared" si="85"/>
        <v>0</v>
      </c>
      <c r="DD14" s="652">
        <f t="shared" si="86"/>
        <v>0</v>
      </c>
    </row>
    <row r="15" spans="1:108" ht="20.25" customHeight="1" x14ac:dyDescent="0.4">
      <c r="A15" s="58"/>
      <c r="B15" s="58"/>
      <c r="C15" s="104"/>
      <c r="D15" s="105"/>
      <c r="E15" s="105"/>
      <c r="F15" s="106"/>
      <c r="G15" s="106"/>
      <c r="H15" s="105"/>
      <c r="I15" s="105"/>
      <c r="J15" s="105"/>
      <c r="K15" s="105"/>
      <c r="L15" s="105"/>
      <c r="M15" s="105"/>
      <c r="N15" s="105"/>
      <c r="O15" s="105"/>
      <c r="P15" s="106"/>
      <c r="Q15" s="106"/>
      <c r="R15" s="105"/>
      <c r="S15" s="105"/>
      <c r="T15" s="105"/>
      <c r="U15" s="105"/>
      <c r="V15" s="28"/>
      <c r="W15" s="107"/>
      <c r="X15" s="27"/>
      <c r="Y15" s="34"/>
      <c r="Z15" s="34"/>
      <c r="AA15" s="57"/>
      <c r="AB15" s="57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108"/>
    </row>
    <row r="16" spans="1:108" ht="20.25" customHeight="1" x14ac:dyDescent="0.4">
      <c r="A16" s="58"/>
      <c r="B16" s="58"/>
      <c r="C16" s="104"/>
      <c r="D16" s="59">
        <f>SUM(D6:D14)</f>
        <v>108</v>
      </c>
      <c r="E16" s="59">
        <f t="shared" ref="E16:U16" si="87">SUM(E6:E14)</f>
        <v>108</v>
      </c>
      <c r="F16" s="59">
        <f t="shared" si="87"/>
        <v>90</v>
      </c>
      <c r="G16" s="59">
        <f t="shared" si="87"/>
        <v>90</v>
      </c>
      <c r="H16" s="59">
        <f t="shared" si="87"/>
        <v>92</v>
      </c>
      <c r="I16" s="59">
        <f t="shared" si="87"/>
        <v>92</v>
      </c>
      <c r="J16" s="59">
        <f t="shared" si="87"/>
        <v>92</v>
      </c>
      <c r="K16" s="59">
        <f t="shared" si="87"/>
        <v>92</v>
      </c>
      <c r="L16" s="59">
        <f t="shared" si="87"/>
        <v>86</v>
      </c>
      <c r="M16" s="59">
        <f t="shared" si="87"/>
        <v>86</v>
      </c>
      <c r="N16" s="59">
        <f t="shared" si="87"/>
        <v>90</v>
      </c>
      <c r="O16" s="59">
        <f t="shared" si="87"/>
        <v>90</v>
      </c>
      <c r="P16" s="59">
        <f t="shared" si="87"/>
        <v>90</v>
      </c>
      <c r="Q16" s="59">
        <f t="shared" si="87"/>
        <v>90</v>
      </c>
      <c r="R16" s="59">
        <f t="shared" si="87"/>
        <v>97</v>
      </c>
      <c r="S16" s="59">
        <f t="shared" si="87"/>
        <v>97</v>
      </c>
      <c r="T16" s="59">
        <f t="shared" si="87"/>
        <v>86</v>
      </c>
      <c r="U16" s="59">
        <f t="shared" si="87"/>
        <v>86</v>
      </c>
      <c r="V16" s="28"/>
      <c r="W16" s="107"/>
      <c r="X16" s="27"/>
      <c r="Y16" s="34"/>
      <c r="Z16" s="34"/>
      <c r="AA16" s="57"/>
      <c r="AB16" s="57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52"/>
    </row>
    <row r="17" spans="1:47" ht="20.25" customHeight="1" x14ac:dyDescent="0.4">
      <c r="A17" s="58"/>
      <c r="B17" s="5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34"/>
      <c r="Z17" s="34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</row>
    <row r="18" spans="1:47" ht="20.25" customHeight="1" x14ac:dyDescent="0.4">
      <c r="A18" s="58"/>
      <c r="B18" s="5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32">
        <f>SUM(W6:W16)</f>
        <v>107</v>
      </c>
      <c r="X18" s="32">
        <f>SUM(X6:X16)</f>
        <v>107</v>
      </c>
      <c r="Y18" s="60">
        <f>SUM(Y6:Y16)</f>
        <v>831</v>
      </c>
      <c r="Z18" s="34">
        <f>SUM(Z6:Z16)</f>
        <v>831</v>
      </c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</row>
    <row r="19" spans="1:47" ht="20.25" customHeight="1" x14ac:dyDescent="0.4">
      <c r="A19" s="58"/>
      <c r="B19" s="5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61">
        <f>SUM(D16,F16,H16,J16,L16,N16,P16,R16,T16)</f>
        <v>831</v>
      </c>
      <c r="X19" s="28">
        <f>SUM(E16,G16,I16,K16,M16,O16,Q16,S16,U16)</f>
        <v>831</v>
      </c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1:47" ht="12.75" customHeight="1" x14ac:dyDescent="0.25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7" ht="20.25" hidden="1" customHeight="1" x14ac:dyDescent="0.4">
      <c r="C21" s="109">
        <v>1</v>
      </c>
      <c r="D21" s="62">
        <f t="shared" ref="D21:D29" si="88">IF(D6&gt;E6,3,IF(D6+E6&lt;1,0,IF(D6=E6,1,0)))</f>
        <v>3</v>
      </c>
      <c r="E21" s="63">
        <f t="shared" ref="E21:E29" si="89">IF(D6&lt;E6,3,IF(D6+E6&lt;1,0,IF(D6=E6,1,0)))</f>
        <v>0</v>
      </c>
      <c r="F21" s="62">
        <f t="shared" ref="F21:F29" si="90">IF(F6&gt;G6,3,IF(F6+G6&lt;1,0,IF(F6=G6,1,0)))</f>
        <v>0</v>
      </c>
      <c r="G21" s="63">
        <f t="shared" ref="G21:G29" si="91">IF(F6&lt;G6,3,IF(F6+G6&lt;1,0,IF(F6=G6,1,0)))</f>
        <v>3</v>
      </c>
      <c r="H21" s="62">
        <f t="shared" ref="H21:H29" si="92">IF(H6&gt;I6,3,IF(H6+I6&lt;1,0,IF(H6=I6,1,0)))</f>
        <v>0</v>
      </c>
      <c r="I21" s="63">
        <f t="shared" ref="I21:I29" si="93">IF(H6&lt;I6,3,IF(H6+I6&lt;1,0,IF(H6=I6,1,0)))</f>
        <v>3</v>
      </c>
      <c r="J21" s="62">
        <f t="shared" ref="J21:J29" si="94">IF(J6&gt;K6,3,IF(J6+K6&lt;1,0,IF(J6=K6,1,0)))</f>
        <v>3</v>
      </c>
      <c r="K21" s="63">
        <f t="shared" ref="K21:K29" si="95">IF(J6&lt;K6,3,IF(J6+K6&lt;1,0,IF(J6=K6,1,0)))</f>
        <v>0</v>
      </c>
      <c r="L21" s="62">
        <f t="shared" ref="L21:L29" si="96">IF(L6&gt;M6,3,IF(L6+M6&lt;1,0,IF(L6=M6,1,0)))</f>
        <v>3</v>
      </c>
      <c r="M21" s="63">
        <f t="shared" ref="M21:M29" si="97">IF(L6&lt;M6,3,IF(L6+M6&lt;1,0,IF(L6=M6,1,0)))</f>
        <v>0</v>
      </c>
      <c r="N21" s="62">
        <f t="shared" ref="N21:N29" si="98">IF(N6&gt;O6,3,IF(N6+O6&lt;1,0,IF(N6=O6,1,0)))</f>
        <v>3</v>
      </c>
      <c r="O21" s="63">
        <f t="shared" ref="O21:O29" si="99">IF(N6&lt;O6,3,IF(N6+O6&lt;1,0,IF(N6=O6,1,0)))</f>
        <v>0</v>
      </c>
      <c r="P21" s="62">
        <f t="shared" ref="P21:P29" si="100">IF(P6&gt;Q6,3,IF(P6+Q6&lt;1,0,IF(P6=Q6,1,0)))</f>
        <v>0</v>
      </c>
      <c r="Q21" s="63">
        <f t="shared" ref="Q21:Q29" si="101">IF(P6&lt;Q6,3,IF(P6+Q6&lt;1,0,IF(P6=Q6,1,0)))</f>
        <v>3</v>
      </c>
      <c r="R21" s="62">
        <f t="shared" ref="R21:R29" si="102">IF(R6&gt;S6,3,IF(R6+S6&lt;1,0,IF(R6=S6,1,0)))</f>
        <v>3</v>
      </c>
      <c r="S21" s="63">
        <f t="shared" ref="S21:S29" si="103">IF(R6&lt;S6,3,IF(R6+S6&lt;1,0,IF(R6=S6,1,0)))</f>
        <v>0</v>
      </c>
      <c r="T21" s="62">
        <f t="shared" ref="T21:T29" si="104">IF(T6&gt;U6,3,IF(T6+U6&lt;1,0,IF(T6=U6,1,0)))</f>
        <v>0</v>
      </c>
      <c r="U21" s="63">
        <f t="shared" ref="U21:U29" si="105">IF(T6&lt;U6,3,IF(T6+U6&lt;1,0,IF(T6=U6,1,0)))</f>
        <v>0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</row>
    <row r="22" spans="1:47" s="64" customFormat="1" ht="21" hidden="1" customHeight="1" x14ac:dyDescent="0.4">
      <c r="C22" s="109">
        <v>2</v>
      </c>
      <c r="D22" s="62">
        <f t="shared" si="88"/>
        <v>1</v>
      </c>
      <c r="E22" s="63">
        <f t="shared" si="89"/>
        <v>1</v>
      </c>
      <c r="F22" s="62">
        <f t="shared" si="90"/>
        <v>3</v>
      </c>
      <c r="G22" s="63">
        <f t="shared" si="91"/>
        <v>0</v>
      </c>
      <c r="H22" s="62">
        <f t="shared" si="92"/>
        <v>0</v>
      </c>
      <c r="I22" s="63">
        <f t="shared" si="93"/>
        <v>3</v>
      </c>
      <c r="J22" s="62">
        <f t="shared" si="94"/>
        <v>0</v>
      </c>
      <c r="K22" s="63">
        <f t="shared" si="95"/>
        <v>3</v>
      </c>
      <c r="L22" s="62">
        <f t="shared" si="96"/>
        <v>3</v>
      </c>
      <c r="M22" s="63">
        <f t="shared" si="97"/>
        <v>0</v>
      </c>
      <c r="N22" s="62">
        <f t="shared" si="98"/>
        <v>3</v>
      </c>
      <c r="O22" s="63">
        <f t="shared" si="99"/>
        <v>0</v>
      </c>
      <c r="P22" s="62">
        <f t="shared" si="100"/>
        <v>3</v>
      </c>
      <c r="Q22" s="63">
        <f t="shared" si="101"/>
        <v>0</v>
      </c>
      <c r="R22" s="62">
        <f t="shared" si="102"/>
        <v>0</v>
      </c>
      <c r="S22" s="63">
        <f t="shared" si="103"/>
        <v>0</v>
      </c>
      <c r="T22" s="62">
        <f t="shared" si="104"/>
        <v>3</v>
      </c>
      <c r="U22" s="63">
        <f t="shared" si="105"/>
        <v>0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48"/>
    </row>
    <row r="23" spans="1:47" ht="18" hidden="1" customHeight="1" x14ac:dyDescent="0.4">
      <c r="C23" s="109">
        <v>3</v>
      </c>
      <c r="D23" s="62">
        <f t="shared" si="88"/>
        <v>3</v>
      </c>
      <c r="E23" s="63">
        <f t="shared" si="89"/>
        <v>0</v>
      </c>
      <c r="F23" s="62">
        <f t="shared" si="90"/>
        <v>3</v>
      </c>
      <c r="G23" s="63">
        <f t="shared" si="91"/>
        <v>0</v>
      </c>
      <c r="H23" s="62">
        <f t="shared" si="92"/>
        <v>3</v>
      </c>
      <c r="I23" s="63">
        <f t="shared" si="93"/>
        <v>0</v>
      </c>
      <c r="J23" s="62">
        <f t="shared" si="94"/>
        <v>3</v>
      </c>
      <c r="K23" s="63">
        <f t="shared" si="95"/>
        <v>0</v>
      </c>
      <c r="L23" s="62">
        <f t="shared" si="96"/>
        <v>0</v>
      </c>
      <c r="M23" s="63">
        <f t="shared" si="97"/>
        <v>3</v>
      </c>
      <c r="N23" s="62">
        <f t="shared" si="98"/>
        <v>3</v>
      </c>
      <c r="O23" s="63">
        <f t="shared" si="99"/>
        <v>0</v>
      </c>
      <c r="P23" s="62">
        <f t="shared" si="100"/>
        <v>0</v>
      </c>
      <c r="Q23" s="63">
        <f t="shared" si="101"/>
        <v>0</v>
      </c>
      <c r="R23" s="62">
        <f t="shared" si="102"/>
        <v>0</v>
      </c>
      <c r="S23" s="63">
        <f t="shared" si="103"/>
        <v>3</v>
      </c>
      <c r="T23" s="62">
        <f t="shared" si="104"/>
        <v>3</v>
      </c>
      <c r="U23" s="63">
        <f t="shared" si="105"/>
        <v>0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</row>
    <row r="24" spans="1:47" ht="20" hidden="1" x14ac:dyDescent="0.4">
      <c r="C24" s="109">
        <v>4</v>
      </c>
      <c r="D24" s="62">
        <f t="shared" si="88"/>
        <v>0</v>
      </c>
      <c r="E24" s="63">
        <f t="shared" si="89"/>
        <v>3</v>
      </c>
      <c r="F24" s="62">
        <f t="shared" si="90"/>
        <v>0</v>
      </c>
      <c r="G24" s="63">
        <f t="shared" si="91"/>
        <v>3</v>
      </c>
      <c r="H24" s="62">
        <f t="shared" si="92"/>
        <v>3</v>
      </c>
      <c r="I24" s="63">
        <f t="shared" si="93"/>
        <v>0</v>
      </c>
      <c r="J24" s="62">
        <f t="shared" si="94"/>
        <v>3</v>
      </c>
      <c r="K24" s="63">
        <f t="shared" si="95"/>
        <v>0</v>
      </c>
      <c r="L24" s="62">
        <f t="shared" si="96"/>
        <v>0</v>
      </c>
      <c r="M24" s="63">
        <f t="shared" si="97"/>
        <v>3</v>
      </c>
      <c r="N24" s="62">
        <f t="shared" si="98"/>
        <v>0</v>
      </c>
      <c r="O24" s="63">
        <f t="shared" si="99"/>
        <v>0</v>
      </c>
      <c r="P24" s="62">
        <f t="shared" si="100"/>
        <v>0</v>
      </c>
      <c r="Q24" s="63">
        <f t="shared" si="101"/>
        <v>3</v>
      </c>
      <c r="R24" s="62">
        <f t="shared" si="102"/>
        <v>0</v>
      </c>
      <c r="S24" s="63">
        <f t="shared" si="103"/>
        <v>3</v>
      </c>
      <c r="T24" s="62">
        <f t="shared" si="104"/>
        <v>3</v>
      </c>
      <c r="U24" s="63">
        <f t="shared" si="105"/>
        <v>0</v>
      </c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</row>
    <row r="25" spans="1:47" ht="20.25" hidden="1" customHeight="1" x14ac:dyDescent="0.4">
      <c r="C25" s="109">
        <v>5</v>
      </c>
      <c r="D25" s="62">
        <f t="shared" si="88"/>
        <v>3</v>
      </c>
      <c r="E25" s="63">
        <f t="shared" si="89"/>
        <v>0</v>
      </c>
      <c r="F25" s="62">
        <f t="shared" si="90"/>
        <v>0</v>
      </c>
      <c r="G25" s="63">
        <f t="shared" si="91"/>
        <v>3</v>
      </c>
      <c r="H25" s="62">
        <f t="shared" si="92"/>
        <v>0</v>
      </c>
      <c r="I25" s="63">
        <f t="shared" si="93"/>
        <v>3</v>
      </c>
      <c r="J25" s="62">
        <f t="shared" si="94"/>
        <v>3</v>
      </c>
      <c r="K25" s="63">
        <f t="shared" si="95"/>
        <v>0</v>
      </c>
      <c r="L25" s="62">
        <f t="shared" si="96"/>
        <v>0</v>
      </c>
      <c r="M25" s="63">
        <f t="shared" si="97"/>
        <v>0</v>
      </c>
      <c r="N25" s="62">
        <f t="shared" si="98"/>
        <v>0</v>
      </c>
      <c r="O25" s="63">
        <f t="shared" si="99"/>
        <v>3</v>
      </c>
      <c r="P25" s="62">
        <f t="shared" si="100"/>
        <v>3</v>
      </c>
      <c r="Q25" s="63">
        <f t="shared" si="101"/>
        <v>0</v>
      </c>
      <c r="R25" s="62">
        <f t="shared" si="102"/>
        <v>0</v>
      </c>
      <c r="S25" s="63">
        <f t="shared" si="103"/>
        <v>3</v>
      </c>
      <c r="T25" s="62">
        <f t="shared" si="104"/>
        <v>3</v>
      </c>
      <c r="U25" s="63">
        <f t="shared" si="105"/>
        <v>0</v>
      </c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</row>
    <row r="26" spans="1:47" ht="20.25" hidden="1" customHeight="1" x14ac:dyDescent="0.4">
      <c r="C26" s="109">
        <v>6</v>
      </c>
      <c r="D26" s="62">
        <f t="shared" si="88"/>
        <v>0</v>
      </c>
      <c r="E26" s="63">
        <f t="shared" si="89"/>
        <v>3</v>
      </c>
      <c r="F26" s="62">
        <f t="shared" si="90"/>
        <v>3</v>
      </c>
      <c r="G26" s="63">
        <f t="shared" si="91"/>
        <v>0</v>
      </c>
      <c r="H26" s="62">
        <f t="shared" si="92"/>
        <v>0</v>
      </c>
      <c r="I26" s="63">
        <f t="shared" si="93"/>
        <v>3</v>
      </c>
      <c r="J26" s="62">
        <f t="shared" si="94"/>
        <v>0</v>
      </c>
      <c r="K26" s="63">
        <f t="shared" si="95"/>
        <v>0</v>
      </c>
      <c r="L26" s="62">
        <f t="shared" si="96"/>
        <v>3</v>
      </c>
      <c r="M26" s="63">
        <f t="shared" si="97"/>
        <v>0</v>
      </c>
      <c r="N26" s="62">
        <f t="shared" si="98"/>
        <v>0</v>
      </c>
      <c r="O26" s="63">
        <f t="shared" si="99"/>
        <v>3</v>
      </c>
      <c r="P26" s="62">
        <f t="shared" si="100"/>
        <v>0</v>
      </c>
      <c r="Q26" s="63">
        <f t="shared" si="101"/>
        <v>3</v>
      </c>
      <c r="R26" s="62">
        <f t="shared" si="102"/>
        <v>3</v>
      </c>
      <c r="S26" s="63">
        <f t="shared" si="103"/>
        <v>0</v>
      </c>
      <c r="T26" s="62">
        <f t="shared" si="104"/>
        <v>0</v>
      </c>
      <c r="U26" s="63">
        <f t="shared" si="105"/>
        <v>3</v>
      </c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</row>
    <row r="27" spans="1:47" ht="20.25" hidden="1" customHeight="1" x14ac:dyDescent="0.4">
      <c r="C27" s="109">
        <v>7</v>
      </c>
      <c r="D27" s="62">
        <f t="shared" si="88"/>
        <v>1</v>
      </c>
      <c r="E27" s="63">
        <f t="shared" si="89"/>
        <v>1</v>
      </c>
      <c r="F27" s="62">
        <f t="shared" si="90"/>
        <v>0</v>
      </c>
      <c r="G27" s="63">
        <f t="shared" si="91"/>
        <v>3</v>
      </c>
      <c r="H27" s="62">
        <f t="shared" si="92"/>
        <v>0</v>
      </c>
      <c r="I27" s="63">
        <f t="shared" si="93"/>
        <v>0</v>
      </c>
      <c r="J27" s="62">
        <f t="shared" si="94"/>
        <v>0</v>
      </c>
      <c r="K27" s="63">
        <f t="shared" si="95"/>
        <v>3</v>
      </c>
      <c r="L27" s="62">
        <f t="shared" si="96"/>
        <v>3</v>
      </c>
      <c r="M27" s="63">
        <f t="shared" si="97"/>
        <v>0</v>
      </c>
      <c r="N27" s="62">
        <f t="shared" si="98"/>
        <v>0</v>
      </c>
      <c r="O27" s="63">
        <f t="shared" si="99"/>
        <v>3</v>
      </c>
      <c r="P27" s="62">
        <f t="shared" si="100"/>
        <v>3</v>
      </c>
      <c r="Q27" s="63">
        <f t="shared" si="101"/>
        <v>0</v>
      </c>
      <c r="R27" s="62">
        <f t="shared" si="102"/>
        <v>0</v>
      </c>
      <c r="S27" s="63">
        <f t="shared" si="103"/>
        <v>3</v>
      </c>
      <c r="T27" s="62">
        <f t="shared" si="104"/>
        <v>0</v>
      </c>
      <c r="U27" s="63">
        <f t="shared" si="105"/>
        <v>3</v>
      </c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7" ht="20.25" hidden="1" customHeight="1" x14ac:dyDescent="0.4">
      <c r="C28" s="109">
        <v>8</v>
      </c>
      <c r="D28" s="62">
        <f t="shared" si="88"/>
        <v>0</v>
      </c>
      <c r="E28" s="63">
        <f t="shared" si="89"/>
        <v>3</v>
      </c>
      <c r="F28" s="62">
        <f t="shared" si="90"/>
        <v>0</v>
      </c>
      <c r="G28" s="63">
        <f t="shared" si="91"/>
        <v>0</v>
      </c>
      <c r="H28" s="62">
        <f t="shared" si="92"/>
        <v>3</v>
      </c>
      <c r="I28" s="63">
        <f t="shared" si="93"/>
        <v>0</v>
      </c>
      <c r="J28" s="62">
        <f t="shared" si="94"/>
        <v>0</v>
      </c>
      <c r="K28" s="63">
        <f t="shared" si="95"/>
        <v>3</v>
      </c>
      <c r="L28" s="62">
        <f t="shared" si="96"/>
        <v>0</v>
      </c>
      <c r="M28" s="63">
        <f t="shared" si="97"/>
        <v>3</v>
      </c>
      <c r="N28" s="62">
        <f t="shared" si="98"/>
        <v>0</v>
      </c>
      <c r="O28" s="63">
        <f t="shared" si="99"/>
        <v>3</v>
      </c>
      <c r="P28" s="62">
        <f t="shared" si="100"/>
        <v>0</v>
      </c>
      <c r="Q28" s="63">
        <f t="shared" si="101"/>
        <v>3</v>
      </c>
      <c r="R28" s="62">
        <f t="shared" si="102"/>
        <v>3</v>
      </c>
      <c r="S28" s="63">
        <f t="shared" si="103"/>
        <v>0</v>
      </c>
      <c r="T28" s="62">
        <f t="shared" si="104"/>
        <v>0</v>
      </c>
      <c r="U28" s="63">
        <f t="shared" si="105"/>
        <v>3</v>
      </c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7" ht="20.25" hidden="1" customHeight="1" x14ac:dyDescent="0.4">
      <c r="C29" s="109">
        <v>9</v>
      </c>
      <c r="D29" s="62">
        <f t="shared" si="88"/>
        <v>0</v>
      </c>
      <c r="E29" s="63">
        <f t="shared" si="89"/>
        <v>0</v>
      </c>
      <c r="F29" s="62">
        <f t="shared" si="90"/>
        <v>3</v>
      </c>
      <c r="G29" s="63">
        <f t="shared" si="91"/>
        <v>0</v>
      </c>
      <c r="H29" s="62">
        <f t="shared" si="92"/>
        <v>3</v>
      </c>
      <c r="I29" s="63">
        <f t="shared" si="93"/>
        <v>0</v>
      </c>
      <c r="J29" s="62">
        <f t="shared" si="94"/>
        <v>0</v>
      </c>
      <c r="K29" s="63">
        <f t="shared" si="95"/>
        <v>3</v>
      </c>
      <c r="L29" s="62">
        <f t="shared" si="96"/>
        <v>0</v>
      </c>
      <c r="M29" s="63">
        <f t="shared" si="97"/>
        <v>3</v>
      </c>
      <c r="N29" s="62">
        <f t="shared" si="98"/>
        <v>3</v>
      </c>
      <c r="O29" s="63">
        <f t="shared" si="99"/>
        <v>0</v>
      </c>
      <c r="P29" s="62">
        <f t="shared" si="100"/>
        <v>3</v>
      </c>
      <c r="Q29" s="63">
        <f t="shared" si="101"/>
        <v>0</v>
      </c>
      <c r="R29" s="62">
        <f t="shared" si="102"/>
        <v>3</v>
      </c>
      <c r="S29" s="63">
        <f t="shared" si="103"/>
        <v>0</v>
      </c>
      <c r="T29" s="62">
        <f t="shared" si="104"/>
        <v>0</v>
      </c>
      <c r="U29" s="63">
        <f t="shared" si="105"/>
        <v>3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</row>
    <row r="30" spans="1:47" ht="20.25" hidden="1" customHeight="1" x14ac:dyDescent="0.25"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</row>
    <row r="31" spans="1:47" ht="20.25" hidden="1" customHeight="1" x14ac:dyDescent="0.25">
      <c r="D31" s="63">
        <f t="shared" ref="D31:U31" si="106">SUM(D21:D29)</f>
        <v>11</v>
      </c>
      <c r="E31" s="63">
        <f t="shared" si="106"/>
        <v>11</v>
      </c>
      <c r="F31" s="63">
        <f t="shared" si="106"/>
        <v>12</v>
      </c>
      <c r="G31" s="63">
        <f t="shared" si="106"/>
        <v>12</v>
      </c>
      <c r="H31" s="63">
        <f t="shared" si="106"/>
        <v>12</v>
      </c>
      <c r="I31" s="63">
        <f t="shared" si="106"/>
        <v>12</v>
      </c>
      <c r="J31" s="63">
        <f t="shared" si="106"/>
        <v>12</v>
      </c>
      <c r="K31" s="63">
        <f t="shared" si="106"/>
        <v>12</v>
      </c>
      <c r="L31" s="63">
        <f t="shared" si="106"/>
        <v>12</v>
      </c>
      <c r="M31" s="63">
        <f t="shared" si="106"/>
        <v>12</v>
      </c>
      <c r="N31" s="63">
        <f t="shared" si="106"/>
        <v>12</v>
      </c>
      <c r="O31" s="63">
        <f t="shared" si="106"/>
        <v>12</v>
      </c>
      <c r="P31" s="63">
        <f t="shared" si="106"/>
        <v>12</v>
      </c>
      <c r="Q31" s="63">
        <f t="shared" si="106"/>
        <v>12</v>
      </c>
      <c r="R31" s="63">
        <f t="shared" si="106"/>
        <v>12</v>
      </c>
      <c r="S31" s="63">
        <f t="shared" si="106"/>
        <v>12</v>
      </c>
      <c r="T31" s="63">
        <f t="shared" si="106"/>
        <v>12</v>
      </c>
      <c r="U31" s="63">
        <f t="shared" si="106"/>
        <v>12</v>
      </c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</row>
    <row r="32" spans="1:47" ht="20.25" customHeight="1" thickBot="1" x14ac:dyDescent="0.3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</row>
    <row r="33" spans="1:46" ht="20.5" thickBot="1" x14ac:dyDescent="0.45">
      <c r="C33" s="1135" t="s">
        <v>6</v>
      </c>
      <c r="D33" s="1133" t="s">
        <v>5</v>
      </c>
      <c r="E33" s="1133"/>
      <c r="F33" s="1133" t="s">
        <v>5</v>
      </c>
      <c r="G33" s="1133"/>
      <c r="H33" s="1133" t="s">
        <v>5</v>
      </c>
      <c r="I33" s="1133"/>
      <c r="J33" s="1133" t="s">
        <v>5</v>
      </c>
      <c r="K33" s="1133"/>
      <c r="L33" s="1133" t="s">
        <v>5</v>
      </c>
      <c r="M33" s="1133"/>
      <c r="N33" s="1133" t="s">
        <v>5</v>
      </c>
      <c r="O33" s="1133"/>
      <c r="P33" s="1133" t="s">
        <v>5</v>
      </c>
      <c r="Q33" s="1133"/>
      <c r="R33" s="1133" t="s">
        <v>5</v>
      </c>
      <c r="S33" s="1133"/>
      <c r="T33" s="1133" t="s">
        <v>5</v>
      </c>
      <c r="U33" s="1133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1:46" ht="25" x14ac:dyDescent="0.5">
      <c r="A34" s="53"/>
      <c r="B34" s="53"/>
      <c r="C34" s="1135"/>
      <c r="D34" s="1121">
        <v>1</v>
      </c>
      <c r="E34" s="1121"/>
      <c r="F34" s="1122">
        <v>2</v>
      </c>
      <c r="G34" s="1122"/>
      <c r="H34" s="1121">
        <v>3</v>
      </c>
      <c r="I34" s="1121"/>
      <c r="J34" s="1122">
        <v>4</v>
      </c>
      <c r="K34" s="1122"/>
      <c r="L34" s="1121">
        <v>5</v>
      </c>
      <c r="M34" s="1121"/>
      <c r="N34" s="1122">
        <v>6</v>
      </c>
      <c r="O34" s="1122"/>
      <c r="P34" s="1121">
        <v>7</v>
      </c>
      <c r="Q34" s="1121"/>
      <c r="R34" s="1122">
        <v>8</v>
      </c>
      <c r="S34" s="1122"/>
      <c r="T34" s="1121">
        <v>9</v>
      </c>
      <c r="U34" s="1121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1:46" ht="18" customHeight="1" x14ac:dyDescent="0.35">
      <c r="A35" s="53"/>
      <c r="B35" s="53"/>
      <c r="C35" s="86"/>
      <c r="D35" s="35"/>
      <c r="E35" s="35"/>
      <c r="F35" s="35"/>
      <c r="G35" s="35"/>
      <c r="H35" s="35"/>
      <c r="I35" s="110"/>
      <c r="J35" s="35"/>
      <c r="K35" s="35"/>
      <c r="L35" s="35"/>
      <c r="M35" s="110"/>
      <c r="N35" s="35"/>
      <c r="O35" s="35"/>
      <c r="P35" s="110"/>
      <c r="Q35" s="110"/>
      <c r="R35" s="35"/>
      <c r="S35" s="35"/>
      <c r="T35" s="110"/>
      <c r="U35" s="110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</row>
    <row r="36" spans="1:46" ht="20.25" customHeight="1" x14ac:dyDescent="0.4">
      <c r="A36" s="53"/>
      <c r="B36" s="53"/>
      <c r="C36" s="111">
        <v>1</v>
      </c>
      <c r="D36" s="112">
        <v>8</v>
      </c>
      <c r="E36" s="113">
        <v>1</v>
      </c>
      <c r="F36" s="112">
        <v>6</v>
      </c>
      <c r="G36" s="113">
        <v>1</v>
      </c>
      <c r="H36" s="112">
        <v>4</v>
      </c>
      <c r="I36" s="113">
        <v>1</v>
      </c>
      <c r="J36" s="112">
        <v>2</v>
      </c>
      <c r="K36" s="113">
        <v>1</v>
      </c>
      <c r="L36" s="112">
        <v>9</v>
      </c>
      <c r="M36" s="113">
        <v>1</v>
      </c>
      <c r="N36" s="112">
        <v>7</v>
      </c>
      <c r="O36" s="113">
        <v>1</v>
      </c>
      <c r="P36" s="112">
        <v>5</v>
      </c>
      <c r="Q36" s="113">
        <v>1</v>
      </c>
      <c r="R36" s="112">
        <v>3</v>
      </c>
      <c r="S36" s="113">
        <v>1</v>
      </c>
      <c r="T36" s="90">
        <v>1</v>
      </c>
      <c r="U36" s="91">
        <v>1</v>
      </c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</row>
    <row r="37" spans="1:46" s="76" customFormat="1" ht="20.25" customHeight="1" x14ac:dyDescent="0.4">
      <c r="C37" s="111">
        <v>2</v>
      </c>
      <c r="D37" s="114">
        <v>7</v>
      </c>
      <c r="E37" s="115">
        <v>2</v>
      </c>
      <c r="F37" s="114">
        <v>5</v>
      </c>
      <c r="G37" s="115">
        <v>2</v>
      </c>
      <c r="H37" s="114">
        <v>3</v>
      </c>
      <c r="I37" s="115">
        <v>2</v>
      </c>
      <c r="J37" s="95">
        <v>1</v>
      </c>
      <c r="K37" s="96">
        <v>2</v>
      </c>
      <c r="L37" s="114">
        <v>8</v>
      </c>
      <c r="M37" s="115">
        <v>2</v>
      </c>
      <c r="N37" s="114">
        <v>6</v>
      </c>
      <c r="O37" s="115">
        <v>2</v>
      </c>
      <c r="P37" s="114">
        <v>4</v>
      </c>
      <c r="Q37" s="115">
        <v>2</v>
      </c>
      <c r="R37" s="97">
        <v>2</v>
      </c>
      <c r="S37" s="98">
        <v>2</v>
      </c>
      <c r="T37" s="114">
        <v>9</v>
      </c>
      <c r="U37" s="115">
        <v>2</v>
      </c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</row>
    <row r="38" spans="1:46" ht="20.25" customHeight="1" x14ac:dyDescent="0.4">
      <c r="C38" s="111">
        <v>3</v>
      </c>
      <c r="D38" s="114">
        <v>6</v>
      </c>
      <c r="E38" s="115">
        <v>3</v>
      </c>
      <c r="F38" s="114">
        <v>4</v>
      </c>
      <c r="G38" s="115">
        <v>3</v>
      </c>
      <c r="H38" s="95">
        <v>2</v>
      </c>
      <c r="I38" s="96">
        <v>3</v>
      </c>
      <c r="J38" s="114">
        <v>9</v>
      </c>
      <c r="K38" s="115">
        <v>3</v>
      </c>
      <c r="L38" s="114">
        <v>7</v>
      </c>
      <c r="M38" s="115">
        <v>3</v>
      </c>
      <c r="N38" s="114">
        <v>5</v>
      </c>
      <c r="O38" s="115">
        <v>3</v>
      </c>
      <c r="P38" s="97">
        <v>3</v>
      </c>
      <c r="Q38" s="98">
        <v>3</v>
      </c>
      <c r="R38" s="95">
        <v>1</v>
      </c>
      <c r="S38" s="96">
        <v>3</v>
      </c>
      <c r="T38" s="114">
        <v>8</v>
      </c>
      <c r="U38" s="115">
        <v>3</v>
      </c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1:46" s="76" customFormat="1" ht="20.25" customHeight="1" x14ac:dyDescent="0.4">
      <c r="C39" s="111">
        <v>4</v>
      </c>
      <c r="D39" s="114">
        <v>5</v>
      </c>
      <c r="E39" s="115">
        <v>4</v>
      </c>
      <c r="F39" s="95">
        <v>3</v>
      </c>
      <c r="G39" s="96">
        <v>4</v>
      </c>
      <c r="H39" s="95">
        <v>1</v>
      </c>
      <c r="I39" s="96">
        <v>4</v>
      </c>
      <c r="J39" s="114">
        <v>8</v>
      </c>
      <c r="K39" s="115">
        <v>4</v>
      </c>
      <c r="L39" s="114">
        <v>6</v>
      </c>
      <c r="M39" s="115">
        <v>4</v>
      </c>
      <c r="N39" s="97">
        <v>4</v>
      </c>
      <c r="O39" s="98">
        <v>4</v>
      </c>
      <c r="P39" s="95">
        <v>2</v>
      </c>
      <c r="Q39" s="96">
        <v>4</v>
      </c>
      <c r="R39" s="114">
        <v>9</v>
      </c>
      <c r="S39" s="115">
        <v>4</v>
      </c>
      <c r="T39" s="114">
        <v>7</v>
      </c>
      <c r="U39" s="115">
        <v>4</v>
      </c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</row>
    <row r="40" spans="1:46" ht="20.25" customHeight="1" x14ac:dyDescent="0.4">
      <c r="C40" s="111">
        <v>5</v>
      </c>
      <c r="D40" s="95">
        <v>4</v>
      </c>
      <c r="E40" s="96">
        <v>5</v>
      </c>
      <c r="F40" s="95">
        <v>2</v>
      </c>
      <c r="G40" s="96">
        <v>5</v>
      </c>
      <c r="H40" s="114">
        <v>9</v>
      </c>
      <c r="I40" s="115">
        <v>5</v>
      </c>
      <c r="J40" s="114">
        <v>7</v>
      </c>
      <c r="K40" s="115">
        <v>5</v>
      </c>
      <c r="L40" s="97">
        <v>5</v>
      </c>
      <c r="M40" s="98">
        <v>5</v>
      </c>
      <c r="N40" s="95">
        <v>3</v>
      </c>
      <c r="O40" s="96">
        <v>5</v>
      </c>
      <c r="P40" s="95">
        <v>1</v>
      </c>
      <c r="Q40" s="96">
        <v>5</v>
      </c>
      <c r="R40" s="114">
        <v>8</v>
      </c>
      <c r="S40" s="115">
        <v>5</v>
      </c>
      <c r="T40" s="114">
        <v>6</v>
      </c>
      <c r="U40" s="115">
        <v>5</v>
      </c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</row>
    <row r="41" spans="1:46" ht="20.25" customHeight="1" x14ac:dyDescent="0.4">
      <c r="C41" s="111">
        <v>6</v>
      </c>
      <c r="D41" s="95">
        <v>3</v>
      </c>
      <c r="E41" s="96">
        <v>6</v>
      </c>
      <c r="F41" s="95">
        <v>1</v>
      </c>
      <c r="G41" s="96">
        <v>6</v>
      </c>
      <c r="H41" s="114">
        <v>8</v>
      </c>
      <c r="I41" s="115">
        <v>6</v>
      </c>
      <c r="J41" s="97">
        <v>6</v>
      </c>
      <c r="K41" s="98">
        <v>6</v>
      </c>
      <c r="L41" s="95">
        <v>4</v>
      </c>
      <c r="M41" s="96">
        <v>6</v>
      </c>
      <c r="N41" s="95">
        <v>2</v>
      </c>
      <c r="O41" s="96">
        <v>6</v>
      </c>
      <c r="P41" s="114">
        <v>9</v>
      </c>
      <c r="Q41" s="115">
        <v>6</v>
      </c>
      <c r="R41" s="114">
        <v>7</v>
      </c>
      <c r="S41" s="115">
        <v>6</v>
      </c>
      <c r="T41" s="95">
        <v>5</v>
      </c>
      <c r="U41" s="96">
        <v>6</v>
      </c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</row>
    <row r="42" spans="1:46" ht="20.25" customHeight="1" x14ac:dyDescent="0.4">
      <c r="C42" s="111">
        <v>7</v>
      </c>
      <c r="D42" s="95">
        <v>2</v>
      </c>
      <c r="E42" s="96">
        <v>7</v>
      </c>
      <c r="F42" s="114">
        <v>9</v>
      </c>
      <c r="G42" s="115">
        <v>7</v>
      </c>
      <c r="H42" s="97">
        <v>7</v>
      </c>
      <c r="I42" s="98">
        <v>7</v>
      </c>
      <c r="J42" s="95">
        <v>5</v>
      </c>
      <c r="K42" s="96">
        <v>7</v>
      </c>
      <c r="L42" s="95">
        <v>3</v>
      </c>
      <c r="M42" s="96">
        <v>7</v>
      </c>
      <c r="N42" s="95">
        <v>1</v>
      </c>
      <c r="O42" s="96">
        <v>7</v>
      </c>
      <c r="P42" s="114">
        <v>8</v>
      </c>
      <c r="Q42" s="115">
        <v>7</v>
      </c>
      <c r="R42" s="95">
        <v>6</v>
      </c>
      <c r="S42" s="96">
        <v>7</v>
      </c>
      <c r="T42" s="95">
        <v>4</v>
      </c>
      <c r="U42" s="96">
        <v>7</v>
      </c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</row>
    <row r="43" spans="1:46" ht="20.25" customHeight="1" x14ac:dyDescent="0.4">
      <c r="C43" s="111">
        <v>8</v>
      </c>
      <c r="D43" s="95">
        <v>1</v>
      </c>
      <c r="E43" s="96">
        <v>8</v>
      </c>
      <c r="F43" s="97">
        <v>8</v>
      </c>
      <c r="G43" s="98">
        <v>8</v>
      </c>
      <c r="H43" s="95">
        <v>6</v>
      </c>
      <c r="I43" s="96">
        <v>8</v>
      </c>
      <c r="J43" s="95">
        <v>4</v>
      </c>
      <c r="K43" s="96">
        <v>8</v>
      </c>
      <c r="L43" s="95">
        <v>2</v>
      </c>
      <c r="M43" s="96">
        <v>8</v>
      </c>
      <c r="N43" s="114">
        <v>9</v>
      </c>
      <c r="O43" s="115">
        <v>8</v>
      </c>
      <c r="P43" s="95">
        <v>7</v>
      </c>
      <c r="Q43" s="96">
        <v>8</v>
      </c>
      <c r="R43" s="95">
        <v>5</v>
      </c>
      <c r="S43" s="96">
        <v>8</v>
      </c>
      <c r="T43" s="95">
        <v>3</v>
      </c>
      <c r="U43" s="96">
        <v>8</v>
      </c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</row>
    <row r="44" spans="1:46" ht="20.25" customHeight="1" x14ac:dyDescent="0.4">
      <c r="C44" s="111">
        <v>9</v>
      </c>
      <c r="D44" s="100">
        <v>9</v>
      </c>
      <c r="E44" s="101">
        <v>9</v>
      </c>
      <c r="F44" s="102">
        <v>7</v>
      </c>
      <c r="G44" s="103">
        <v>9</v>
      </c>
      <c r="H44" s="102">
        <v>5</v>
      </c>
      <c r="I44" s="103">
        <v>9</v>
      </c>
      <c r="J44" s="102">
        <v>3</v>
      </c>
      <c r="K44" s="103">
        <v>9</v>
      </c>
      <c r="L44" s="102">
        <v>1</v>
      </c>
      <c r="M44" s="103">
        <v>9</v>
      </c>
      <c r="N44" s="102">
        <v>8</v>
      </c>
      <c r="O44" s="103">
        <v>9</v>
      </c>
      <c r="P44" s="102">
        <v>6</v>
      </c>
      <c r="Q44" s="103">
        <v>9</v>
      </c>
      <c r="R44" s="102">
        <v>4</v>
      </c>
      <c r="S44" s="103">
        <v>9</v>
      </c>
      <c r="T44" s="102">
        <v>2</v>
      </c>
      <c r="U44" s="103">
        <v>9</v>
      </c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</row>
    <row r="45" spans="1:46" ht="12.75" customHeight="1" x14ac:dyDescent="0.25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</row>
  </sheetData>
  <sheetProtection sheet="1" objects="1" scenarios="1"/>
  <mergeCells count="48">
    <mergeCell ref="R4:S4"/>
    <mergeCell ref="T4:U4"/>
    <mergeCell ref="W4:X4"/>
    <mergeCell ref="C33:C34"/>
    <mergeCell ref="D33:E33"/>
    <mergeCell ref="F33:G33"/>
    <mergeCell ref="H33:I33"/>
    <mergeCell ref="J33:K33"/>
    <mergeCell ref="C1:C5"/>
    <mergeCell ref="D34:E34"/>
    <mergeCell ref="F34:G34"/>
    <mergeCell ref="H34:I34"/>
    <mergeCell ref="J34:K34"/>
    <mergeCell ref="N4:O4"/>
    <mergeCell ref="D4:E4"/>
    <mergeCell ref="F4:G4"/>
    <mergeCell ref="H4:I4"/>
    <mergeCell ref="J4:K4"/>
    <mergeCell ref="L4:M4"/>
    <mergeCell ref="P34:Q34"/>
    <mergeCell ref="P4:Q4"/>
    <mergeCell ref="R34:S34"/>
    <mergeCell ref="T34:U34"/>
    <mergeCell ref="L33:M33"/>
    <mergeCell ref="N33:O33"/>
    <mergeCell ref="P33:Q33"/>
    <mergeCell ref="R33:S33"/>
    <mergeCell ref="T33:U33"/>
    <mergeCell ref="N34:O34"/>
    <mergeCell ref="L34:M34"/>
    <mergeCell ref="BC4:BE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V4:CX4"/>
    <mergeCell ref="CY4:DA4"/>
    <mergeCell ref="DB4:DD4"/>
    <mergeCell ref="CG4:CI4"/>
    <mergeCell ref="CJ4:CL4"/>
    <mergeCell ref="CM4:CO4"/>
    <mergeCell ref="CP4:CR4"/>
    <mergeCell ref="CS4:CU4"/>
  </mergeCells>
  <pageMargins left="0.39374999999999999" right="0.35416666666666669" top="0.92986111111111103" bottom="0.55138888888888893" header="0.35416666666666669" footer="0.51180555555555551"/>
  <pageSetup paperSize="9" firstPageNumber="0" orientation="portrait" horizontalDpi="300" verticalDpi="300" r:id="rId1"/>
  <headerFooter alignWithMargins="0">
    <oddHeader>&amp;C&amp;20OÖ Plattenwerferlandesverband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119</vt:i4>
      </vt:variant>
    </vt:vector>
  </HeadingPairs>
  <TitlesOfParts>
    <vt:vector size="148" baseType="lpstr">
      <vt:lpstr>Termine</vt:lpstr>
      <vt:lpstr>mannschaften</vt:lpstr>
      <vt:lpstr>spiegeln</vt:lpstr>
      <vt:lpstr>a7</vt:lpstr>
      <vt:lpstr>e7</vt:lpstr>
      <vt:lpstr>a8</vt:lpstr>
      <vt:lpstr>e8</vt:lpstr>
      <vt:lpstr>e9</vt:lpstr>
      <vt:lpstr>a9</vt:lpstr>
      <vt:lpstr>e9 (3)</vt:lpstr>
      <vt:lpstr>e9 (2)</vt:lpstr>
      <vt:lpstr>a9 (3)</vt:lpstr>
      <vt:lpstr>a9 (2)</vt:lpstr>
      <vt:lpstr>a10</vt:lpstr>
      <vt:lpstr>e10</vt:lpstr>
      <vt:lpstr>a11</vt:lpstr>
      <vt:lpstr>e11</vt:lpstr>
      <vt:lpstr>a12</vt:lpstr>
      <vt:lpstr>e12</vt:lpstr>
      <vt:lpstr>a13</vt:lpstr>
      <vt:lpstr>e13</vt:lpstr>
      <vt:lpstr>a14</vt:lpstr>
      <vt:lpstr>e14</vt:lpstr>
      <vt:lpstr>a15</vt:lpstr>
      <vt:lpstr>e15</vt:lpstr>
      <vt:lpstr>a16</vt:lpstr>
      <vt:lpstr>e16</vt:lpstr>
      <vt:lpstr>Tabelle1</vt:lpstr>
      <vt:lpstr>Tabelle2</vt:lpstr>
      <vt:lpstr>'e9 (3)'!Druckbereich</vt:lpstr>
      <vt:lpstr>'a11'!Punkte01</vt:lpstr>
      <vt:lpstr>'a8'!Punkte01</vt:lpstr>
      <vt:lpstr>'a9'!Punkte01</vt:lpstr>
      <vt:lpstr>'a9 (2)'!Punkte01</vt:lpstr>
      <vt:lpstr>'a9 (3)'!Punkte01</vt:lpstr>
      <vt:lpstr>Punkte01</vt:lpstr>
      <vt:lpstr>'a11'!Punkte02</vt:lpstr>
      <vt:lpstr>'a8'!Punkte02</vt:lpstr>
      <vt:lpstr>'a9'!Punkte02</vt:lpstr>
      <vt:lpstr>'a9 (2)'!Punkte02</vt:lpstr>
      <vt:lpstr>'a9 (3)'!Punkte02</vt:lpstr>
      <vt:lpstr>Punkte02</vt:lpstr>
      <vt:lpstr>'a11'!Punkte03</vt:lpstr>
      <vt:lpstr>'a8'!Punkte03</vt:lpstr>
      <vt:lpstr>'a9'!Punkte03</vt:lpstr>
      <vt:lpstr>'a9 (2)'!Punkte03</vt:lpstr>
      <vt:lpstr>'a9 (3)'!Punkte03</vt:lpstr>
      <vt:lpstr>Punkte03</vt:lpstr>
      <vt:lpstr>'a11'!Punkte04</vt:lpstr>
      <vt:lpstr>'a8'!Punkte04</vt:lpstr>
      <vt:lpstr>'a9'!Punkte04</vt:lpstr>
      <vt:lpstr>'a9 (2)'!Punkte04</vt:lpstr>
      <vt:lpstr>'a9 (3)'!Punkte04</vt:lpstr>
      <vt:lpstr>Punkte04</vt:lpstr>
      <vt:lpstr>'a11'!Punkte05</vt:lpstr>
      <vt:lpstr>'a8'!Punkte05</vt:lpstr>
      <vt:lpstr>'a9'!Punkte05</vt:lpstr>
      <vt:lpstr>'a9 (2)'!Punkte05</vt:lpstr>
      <vt:lpstr>'a9 (3)'!Punkte05</vt:lpstr>
      <vt:lpstr>Punkte05</vt:lpstr>
      <vt:lpstr>'a11'!Punkte06</vt:lpstr>
      <vt:lpstr>'a8'!Punkte06</vt:lpstr>
      <vt:lpstr>'a9'!Punkte06</vt:lpstr>
      <vt:lpstr>'a9 (2)'!Punkte06</vt:lpstr>
      <vt:lpstr>'a9 (3)'!Punkte06</vt:lpstr>
      <vt:lpstr>Punkte06</vt:lpstr>
      <vt:lpstr>'a11'!Punkte07</vt:lpstr>
      <vt:lpstr>'a8'!Punkte07</vt:lpstr>
      <vt:lpstr>'a9'!Punkte07</vt:lpstr>
      <vt:lpstr>'a9 (2)'!Punkte07</vt:lpstr>
      <vt:lpstr>'a9 (3)'!Punkte07</vt:lpstr>
      <vt:lpstr>Punkte07</vt:lpstr>
      <vt:lpstr>'a11'!Punkte08</vt:lpstr>
      <vt:lpstr>'a8'!Punkte08</vt:lpstr>
      <vt:lpstr>'a9'!Punkte08</vt:lpstr>
      <vt:lpstr>'a9 (2)'!Punkte08</vt:lpstr>
      <vt:lpstr>'a9 (3)'!Punkte08</vt:lpstr>
      <vt:lpstr>'a11'!Punkte09</vt:lpstr>
      <vt:lpstr>'a9'!Punkte09</vt:lpstr>
      <vt:lpstr>'a9 (2)'!Punkte09</vt:lpstr>
      <vt:lpstr>'a9 (3)'!Punkte09</vt:lpstr>
      <vt:lpstr>'a11'!Punkte10</vt:lpstr>
      <vt:lpstr>'a9'!Punkte10</vt:lpstr>
      <vt:lpstr>'a9 (2)'!Punkte10</vt:lpstr>
      <vt:lpstr>'a9 (3)'!Punkte10</vt:lpstr>
      <vt:lpstr>'a11'!Punkte11</vt:lpstr>
      <vt:lpstr>'a9'!Punkte11</vt:lpstr>
      <vt:lpstr>'a9 (2)'!Punkte11</vt:lpstr>
      <vt:lpstr>'a9 (3)'!Punkte11</vt:lpstr>
      <vt:lpstr>'a11'!Quote01</vt:lpstr>
      <vt:lpstr>'a8'!Quote01</vt:lpstr>
      <vt:lpstr>'a9'!Quote01</vt:lpstr>
      <vt:lpstr>'a9 (2)'!Quote01</vt:lpstr>
      <vt:lpstr>'a9 (3)'!Quote01</vt:lpstr>
      <vt:lpstr>Quote01</vt:lpstr>
      <vt:lpstr>'a11'!Quote02</vt:lpstr>
      <vt:lpstr>'a8'!Quote02</vt:lpstr>
      <vt:lpstr>'a9'!Quote02</vt:lpstr>
      <vt:lpstr>'a9 (2)'!Quote02</vt:lpstr>
      <vt:lpstr>'a9 (3)'!Quote02</vt:lpstr>
      <vt:lpstr>Quote02</vt:lpstr>
      <vt:lpstr>'a11'!Quote03</vt:lpstr>
      <vt:lpstr>'a8'!Quote03</vt:lpstr>
      <vt:lpstr>'a9'!Quote03</vt:lpstr>
      <vt:lpstr>'a9 (2)'!Quote03</vt:lpstr>
      <vt:lpstr>'a9 (3)'!Quote03</vt:lpstr>
      <vt:lpstr>Quote03</vt:lpstr>
      <vt:lpstr>'a11'!Quote04</vt:lpstr>
      <vt:lpstr>'a8'!Quote04</vt:lpstr>
      <vt:lpstr>'a9'!Quote04</vt:lpstr>
      <vt:lpstr>'a9 (2)'!Quote04</vt:lpstr>
      <vt:lpstr>'a9 (3)'!Quote04</vt:lpstr>
      <vt:lpstr>Quote04</vt:lpstr>
      <vt:lpstr>'a11'!Quote05</vt:lpstr>
      <vt:lpstr>'a8'!Quote05</vt:lpstr>
      <vt:lpstr>'a9'!Quote05</vt:lpstr>
      <vt:lpstr>'a9 (2)'!Quote05</vt:lpstr>
      <vt:lpstr>'a9 (3)'!Quote05</vt:lpstr>
      <vt:lpstr>Quote05</vt:lpstr>
      <vt:lpstr>'a11'!Quote06</vt:lpstr>
      <vt:lpstr>'a8'!Quote06</vt:lpstr>
      <vt:lpstr>'a9'!Quote06</vt:lpstr>
      <vt:lpstr>'a9 (2)'!Quote06</vt:lpstr>
      <vt:lpstr>'a9 (3)'!Quote06</vt:lpstr>
      <vt:lpstr>Quote06</vt:lpstr>
      <vt:lpstr>'a11'!Quote07</vt:lpstr>
      <vt:lpstr>'a8'!Quote07</vt:lpstr>
      <vt:lpstr>'a9'!Quote07</vt:lpstr>
      <vt:lpstr>'a9 (2)'!Quote07</vt:lpstr>
      <vt:lpstr>'a9 (3)'!Quote07</vt:lpstr>
      <vt:lpstr>Quote07</vt:lpstr>
      <vt:lpstr>'a11'!Quote08</vt:lpstr>
      <vt:lpstr>'a8'!Quote08</vt:lpstr>
      <vt:lpstr>'a9'!Quote08</vt:lpstr>
      <vt:lpstr>'a9 (2)'!Quote08</vt:lpstr>
      <vt:lpstr>'a9 (3)'!Quote08</vt:lpstr>
      <vt:lpstr>'a11'!Quote09</vt:lpstr>
      <vt:lpstr>'a9'!Quote09</vt:lpstr>
      <vt:lpstr>'a9 (2)'!Quote09</vt:lpstr>
      <vt:lpstr>'a9 (3)'!Quote09</vt:lpstr>
      <vt:lpstr>'a11'!Quote10</vt:lpstr>
      <vt:lpstr>'a9'!Quote10</vt:lpstr>
      <vt:lpstr>'a9 (2)'!Quote10</vt:lpstr>
      <vt:lpstr>'a9 (3)'!Quote10</vt:lpstr>
      <vt:lpstr>'a11'!Quote11</vt:lpstr>
      <vt:lpstr>'a9'!Quote11</vt:lpstr>
      <vt:lpstr>'a9 (2)'!Quote11</vt:lpstr>
      <vt:lpstr>'a9 (3)'!Quote11</vt:lpstr>
    </vt:vector>
  </TitlesOfParts>
  <Company>Fischer GesmbH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vorhaleo</dc:creator>
  <cp:lastModifiedBy>Karl Schusterbauer</cp:lastModifiedBy>
  <cp:lastPrinted>2026-08-29T18:08:27Z</cp:lastPrinted>
  <dcterms:created xsi:type="dcterms:W3CDTF">2005-04-12T15:14:27Z</dcterms:created>
  <dcterms:modified xsi:type="dcterms:W3CDTF">2026-08-31T18:13:55Z</dcterms:modified>
</cp:coreProperties>
</file>